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33E3FC93-560C-0141-9BD9-4B4A7BF36D26}" xr6:coauthVersionLast="47" xr6:coauthVersionMax="47" xr10:uidLastSave="{00000000-0000-0000-0000-000000000000}"/>
  <bookViews>
    <workbookView xWindow="40300" yWindow="160" windowWidth="35860" windowHeight="20880" xr2:uid="{00000000-000D-0000-FFFF-FFFF00000000}"/>
  </bookViews>
  <sheets>
    <sheet name="Synthèse du portefeuille de pr1" sheetId="4" r:id="rId1"/>
    <sheet name="Synthèse du portefeuille de pr2" sheetId="5" r:id="rId2"/>
    <sheet name="-Exclusion de responsabilité-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5" l="1"/>
  <c r="D4" i="5"/>
  <c r="AH9" i="5"/>
  <c r="AH10" i="5"/>
  <c r="AH11" i="5"/>
  <c r="AE9" i="5"/>
  <c r="AE10" i="5"/>
  <c r="AE11" i="5"/>
  <c r="AE12" i="5"/>
  <c r="AE13" i="5"/>
  <c r="AE14" i="5"/>
  <c r="AB9" i="5"/>
  <c r="AB10" i="5"/>
  <c r="AB11" i="5"/>
  <c r="AB12" i="5"/>
  <c r="AH8" i="5"/>
  <c r="AE8" i="5"/>
  <c r="AB8" i="5"/>
  <c r="AH10" i="4"/>
  <c r="AH11" i="4"/>
  <c r="AH12" i="4"/>
  <c r="AE10" i="4"/>
  <c r="AE11" i="4"/>
  <c r="AE12" i="4"/>
  <c r="AE13" i="4"/>
  <c r="AE14" i="4"/>
  <c r="AE15" i="4"/>
  <c r="AB10" i="4"/>
  <c r="AB11" i="4"/>
  <c r="AB12" i="4"/>
  <c r="AB13" i="4"/>
  <c r="AH9" i="4"/>
  <c r="AE9" i="4"/>
  <c r="AB9" i="4"/>
  <c r="G5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D5" i="4"/>
  <c r="M25" i="5"/>
  <c r="K25" i="5"/>
  <c r="M24" i="5"/>
  <c r="K24" i="5"/>
  <c r="M23" i="5"/>
  <c r="K23" i="5"/>
  <c r="M22" i="5"/>
  <c r="K22" i="5"/>
  <c r="M21" i="5"/>
  <c r="K21" i="5"/>
  <c r="M20" i="5"/>
  <c r="K20" i="5"/>
  <c r="M19" i="5"/>
  <c r="K19" i="5"/>
  <c r="M18" i="5"/>
  <c r="K18" i="5"/>
  <c r="M17" i="5"/>
  <c r="K17" i="5"/>
  <c r="M16" i="5"/>
  <c r="K16" i="5"/>
  <c r="M15" i="5"/>
  <c r="K15" i="5"/>
  <c r="M14" i="5"/>
  <c r="K14" i="5"/>
  <c r="M13" i="5"/>
  <c r="K13" i="5"/>
  <c r="M12" i="5"/>
  <c r="K12" i="5"/>
  <c r="M11" i="5"/>
  <c r="K11" i="5"/>
  <c r="M10" i="5"/>
  <c r="K10" i="5"/>
  <c r="M9" i="5"/>
  <c r="K9" i="5"/>
  <c r="M8" i="5"/>
  <c r="K8" i="5"/>
  <c r="G3" i="5"/>
  <c r="G5" i="5"/>
  <c r="G4" i="4"/>
  <c r="G6" i="4" s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10" i="4"/>
  <c r="K9" i="4"/>
</calcChain>
</file>

<file path=xl/sharedStrings.xml><?xml version="1.0" encoding="utf-8"?>
<sst xmlns="http://schemas.openxmlformats.org/spreadsheetml/2006/main" count="139" uniqueCount="44">
  <si>
    <t>BUDGET</t>
  </si>
  <si>
    <t xml:space="preserve">       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</si>
  <si>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</si>
  <si>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SYNTHÈSE DU PORTEFEUILLE DE PROJETS</t>
  </si>
  <si>
    <t xml:space="preserve">Saisissez les données du projet ci-dessous ; les diagrammes, graphiques et informations récapitulatives se remplissent automatiquement. </t>
  </si>
  <si>
    <t>SERVICE</t>
  </si>
  <si>
    <t>SANTÉ FINANCIÈRE DU PORTEFEUILLE</t>
  </si>
  <si>
    <t>CHEF DE SERVICE</t>
  </si>
  <si>
    <t>NOMBRE DE PROJETS</t>
  </si>
  <si>
    <t>RÉALITÉ</t>
  </si>
  <si>
    <t>DATE DE LA DERNIÈRE MISE À JOUR</t>
  </si>
  <si>
    <t>SOLDE</t>
  </si>
  <si>
    <t>NIVEAU DE SANTÉ DU PROJET</t>
  </si>
  <si>
    <t>PRIORITÉ</t>
  </si>
  <si>
    <t>ID DE PROJET</t>
  </si>
  <si>
    <t>NOM DU PROJET</t>
  </si>
  <si>
    <t>STATUT</t>
  </si>
  <si>
    <t>SYNTHÈSE DU PROJET</t>
  </si>
  <si>
    <t>CHEF DE PROJETS</t>
  </si>
  <si>
    <t>RÉEL</t>
  </si>
  <si>
    <t>DATE D'ACHÈVEMENT 
PRÉVUE</t>
  </si>
  <si>
    <t>NOMBRE 
DE JOURS RESTANTS</t>
  </si>
  <si>
    <t>POURCENTAGE D'AVANCEMENT DU PROJET</t>
  </si>
  <si>
    <t>RISQUES ASSOCIÉS</t>
  </si>
  <si>
    <t>RÉSULTAT DE L'ANALYSE COÛT-AVANTAGE</t>
  </si>
  <si>
    <t>COMMENTAIRE</t>
  </si>
  <si>
    <t>PIÈCES JOINTES/LIENS</t>
  </si>
  <si>
    <t>CLÉ DE NIVEAU DE SANTÉ DU PROJET</t>
  </si>
  <si>
    <t>CLÉ DE 
STATUT</t>
  </si>
  <si>
    <t>CLÉ DE PRIORITÉ</t>
  </si>
  <si>
    <t>QTÉ</t>
  </si>
  <si>
    <t>DEMANDE FORMULÉE</t>
  </si>
  <si>
    <t>FAIBLE</t>
  </si>
  <si>
    <t>APPROUVÉ</t>
  </si>
  <si>
    <t>MOYENNE</t>
  </si>
  <si>
    <t>PHASE DE PLANIFICATION</t>
  </si>
  <si>
    <t>ÉLEVÉE</t>
  </si>
  <si>
    <t>EN ATTENTE</t>
  </si>
  <si>
    <t>EXTRÊME</t>
  </si>
  <si>
    <t>TERMINÉ</t>
  </si>
  <si>
    <t>SUPERVISION</t>
  </si>
  <si>
    <t>AUTRE</t>
  </si>
  <si>
    <t>CLIQUER ICI POUR CRÉER DES MODÈLES DE SYNTHÈSE DU PORTEFEUILLE DE PROJETS DANS SMARTSHEET</t>
  </si>
  <si>
    <r>
      <t xml:space="preserve">BUDGET
</t>
    </r>
    <r>
      <rPr>
        <b/>
        <i/>
        <sz val="10"/>
        <color theme="0"/>
        <rFont val="Century Gothic"/>
        <family val="1"/>
      </rPr>
      <t xml:space="preserve">MOINS
</t>
    </r>
    <r>
      <rPr>
        <b/>
        <sz val="10"/>
        <color theme="0"/>
        <rFont val="Century Gothic"/>
        <family val="1"/>
      </rPr>
      <t>RÉALITÉ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</si>
</sst>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* #,##0_);_(&quot;$&quot;* \(#,##0\);_(&quot;$&quot;* &quot;-&quot;??_);_(@_)"/>
    <numFmt numFmtId="165" formatCode="mm/dd/yy;@"/>
    <numFmt numFmtId="166" formatCode="0_);[Red]\(0\)"/>
  </numFmts>
  <fonts count="27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24"/>
      <color theme="0" tint="-0.499984740745262"/>
      <name val="Century Gothic"/>
      <family val="1"/>
    </font>
    <font>
      <b/>
      <sz val="24"/>
      <color theme="6"/>
      <name val="Century Gothic"/>
      <family val="1"/>
    </font>
    <font>
      <sz val="11"/>
      <color theme="1"/>
      <name val="Century Gothic"/>
      <family val="1"/>
    </font>
    <font>
      <b/>
      <sz val="10"/>
      <color rgb="FF2F75B5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0"/>
      <color rgb="FF222222"/>
      <name val="Century Gothic"/>
      <family val="1"/>
    </font>
    <font>
      <b/>
      <sz val="10"/>
      <color theme="1"/>
      <name val="Century Gothic"/>
      <family val="1"/>
    </font>
    <font>
      <b/>
      <sz val="14"/>
      <color theme="0"/>
      <name val="Century Gothic"/>
      <family val="1"/>
    </font>
    <font>
      <b/>
      <sz val="14"/>
      <color theme="1" tint="0.34998626667073579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entury Gothic"/>
      <family val="1"/>
    </font>
    <font>
      <sz val="10"/>
      <color theme="0"/>
      <name val="Century Gothic"/>
      <family val="1"/>
    </font>
    <font>
      <b/>
      <sz val="22"/>
      <color theme="0" tint="-0.34998626667073579"/>
      <name val="Century Gothic"/>
      <family val="1"/>
    </font>
    <font>
      <b/>
      <i/>
      <sz val="10"/>
      <color theme="0"/>
      <name val="Century Gothic"/>
      <family val="1"/>
    </font>
    <font>
      <b/>
      <sz val="12"/>
      <color theme="0" tint="-0.499984740745262"/>
      <name val="Century Gothic"/>
      <family val="1"/>
    </font>
    <font>
      <b/>
      <sz val="11"/>
      <color theme="0" tint="-0.499984740745262"/>
      <name val="Century Gothic"/>
      <family val="1"/>
    </font>
    <font>
      <i/>
      <sz val="12"/>
      <color theme="1"/>
      <name val="Century Gothic"/>
      <family val="1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7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12" fillId="0" borderId="0" xfId="0" applyFont="1"/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3" fillId="12" borderId="11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left" vertical="center" wrapText="1" indent="1"/>
    </xf>
    <xf numFmtId="164" fontId="11" fillId="0" borderId="11" xfId="0" applyNumberFormat="1" applyFont="1" applyBorder="1" applyAlignment="1">
      <alignment horizontal="left" vertical="center" wrapText="1"/>
    </xf>
    <xf numFmtId="164" fontId="11" fillId="12" borderId="11" xfId="0" applyNumberFormat="1" applyFont="1" applyFill="1" applyBorder="1" applyAlignment="1">
      <alignment horizontal="left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 vertical="center" wrapText="1"/>
    </xf>
    <xf numFmtId="0" fontId="10" fillId="16" borderId="11" xfId="0" applyFont="1" applyFill="1" applyBorder="1" applyAlignment="1">
      <alignment horizontal="center" vertical="center" wrapText="1"/>
    </xf>
    <xf numFmtId="0" fontId="10" fillId="17" borderId="11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0" fillId="20" borderId="11" xfId="0" applyFont="1" applyFill="1" applyBorder="1" applyAlignment="1">
      <alignment horizontal="center" vertical="center" wrapText="1"/>
    </xf>
    <xf numFmtId="0" fontId="10" fillId="20" borderId="0" xfId="0" applyFont="1" applyFill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11" fillId="12" borderId="8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vertical="center" wrapText="1"/>
    </xf>
    <xf numFmtId="0" fontId="11" fillId="12" borderId="3" xfId="0" applyFont="1" applyFill="1" applyBorder="1" applyAlignment="1">
      <alignment horizontal="left" vertical="center" wrapText="1" indent="1"/>
    </xf>
    <xf numFmtId="164" fontId="11" fillId="12" borderId="3" xfId="0" applyNumberFormat="1" applyFont="1" applyFill="1" applyBorder="1" applyAlignment="1">
      <alignment horizontal="left" vertical="center" wrapText="1"/>
    </xf>
    <xf numFmtId="0" fontId="10" fillId="20" borderId="9" xfId="0" applyFont="1" applyFill="1" applyBorder="1" applyAlignment="1">
      <alignment horizontal="center" vertical="center" wrapText="1"/>
    </xf>
    <xf numFmtId="0" fontId="10" fillId="20" borderId="4" xfId="0" applyFont="1" applyFill="1" applyBorder="1" applyAlignment="1">
      <alignment horizontal="center" vertical="center" wrapText="1"/>
    </xf>
    <xf numFmtId="0" fontId="10" fillId="20" borderId="7" xfId="0" applyFont="1" applyFill="1" applyBorder="1" applyAlignment="1">
      <alignment horizontal="center" vertical="center" wrapText="1"/>
    </xf>
    <xf numFmtId="165" fontId="11" fillId="0" borderId="11" xfId="0" applyNumberFormat="1" applyFont="1" applyBorder="1" applyAlignment="1">
      <alignment horizontal="center" vertical="center" wrapText="1"/>
    </xf>
    <xf numFmtId="165" fontId="11" fillId="12" borderId="11" xfId="0" applyNumberFormat="1" applyFont="1" applyFill="1" applyBorder="1" applyAlignment="1">
      <alignment horizontal="center" vertical="center" wrapText="1"/>
    </xf>
    <xf numFmtId="165" fontId="11" fillId="12" borderId="3" xfId="0" applyNumberFormat="1" applyFont="1" applyFill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left" vertical="center" wrapText="1" indent="2"/>
    </xf>
    <xf numFmtId="166" fontId="11" fillId="12" borderId="11" xfId="0" applyNumberFormat="1" applyFont="1" applyFill="1" applyBorder="1" applyAlignment="1">
      <alignment horizontal="left" vertical="center" wrapText="1" indent="2"/>
    </xf>
    <xf numFmtId="166" fontId="11" fillId="12" borderId="3" xfId="0" applyNumberFormat="1" applyFont="1" applyFill="1" applyBorder="1" applyAlignment="1">
      <alignment horizontal="left" vertical="center" wrapText="1" indent="2"/>
    </xf>
    <xf numFmtId="9" fontId="11" fillId="0" borderId="11" xfId="5" applyFont="1" applyBorder="1" applyAlignment="1">
      <alignment horizontal="center" vertical="center" wrapText="1"/>
    </xf>
    <xf numFmtId="9" fontId="11" fillId="12" borderId="11" xfId="5" applyFont="1" applyFill="1" applyBorder="1" applyAlignment="1">
      <alignment horizontal="center" vertical="center" wrapText="1"/>
    </xf>
    <xf numFmtId="9" fontId="11" fillId="12" borderId="3" xfId="5" applyFont="1" applyFill="1" applyBorder="1" applyAlignment="1">
      <alignment horizontal="center" vertical="center" wrapText="1"/>
    </xf>
    <xf numFmtId="164" fontId="15" fillId="12" borderId="6" xfId="0" applyNumberFormat="1" applyFont="1" applyFill="1" applyBorder="1" applyAlignment="1">
      <alignment horizontal="left" vertical="center" wrapText="1" indent="2"/>
    </xf>
    <xf numFmtId="0" fontId="23" fillId="12" borderId="9" xfId="0" applyFont="1" applyFill="1" applyBorder="1" applyAlignment="1">
      <alignment horizontal="left" vertical="center" wrapText="1" indent="1"/>
    </xf>
    <xf numFmtId="164" fontId="14" fillId="11" borderId="7" xfId="0" applyNumberFormat="1" applyFont="1" applyFill="1" applyBorder="1" applyAlignment="1">
      <alignment horizontal="left" vertical="center" wrapText="1" indent="2"/>
    </xf>
    <xf numFmtId="0" fontId="18" fillId="11" borderId="10" xfId="0" applyFont="1" applyFill="1" applyBorder="1" applyAlignment="1">
      <alignment horizontal="left" vertical="center" wrapText="1" indent="1"/>
    </xf>
    <xf numFmtId="0" fontId="23" fillId="12" borderId="10" xfId="0" applyFont="1" applyFill="1" applyBorder="1" applyAlignment="1">
      <alignment horizontal="left" vertical="center" wrapText="1" indent="1"/>
    </xf>
    <xf numFmtId="164" fontId="19" fillId="2" borderId="11" xfId="0" applyNumberFormat="1" applyFont="1" applyFill="1" applyBorder="1" applyAlignment="1">
      <alignment horizontal="left" vertical="center" wrapText="1"/>
    </xf>
    <xf numFmtId="164" fontId="19" fillId="11" borderId="11" xfId="0" applyNumberFormat="1" applyFont="1" applyFill="1" applyBorder="1" applyAlignment="1">
      <alignment horizontal="left" vertical="center" wrapText="1"/>
    </xf>
    <xf numFmtId="164" fontId="19" fillId="11" borderId="3" xfId="0" applyNumberFormat="1" applyFont="1" applyFill="1" applyBorder="1" applyAlignment="1">
      <alignment horizontal="left" vertical="center" wrapText="1"/>
    </xf>
    <xf numFmtId="10" fontId="11" fillId="0" borderId="0" xfId="0" applyNumberFormat="1" applyFont="1" applyAlignment="1">
      <alignment horizontal="center" wrapText="1"/>
    </xf>
    <xf numFmtId="0" fontId="2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center" vertical="center" wrapText="1"/>
    </xf>
    <xf numFmtId="0" fontId="25" fillId="0" borderId="13" xfId="7" applyFont="1" applyBorder="1" applyAlignment="1">
      <alignment horizontal="left" vertical="center" wrapText="1" indent="2"/>
    </xf>
    <xf numFmtId="0" fontId="17" fillId="0" borderId="0" xfId="7"/>
    <xf numFmtId="0" fontId="10" fillId="11" borderId="1" xfId="0" applyFont="1" applyFill="1" applyBorder="1" applyAlignment="1">
      <alignment horizontal="right" vertical="center" indent="1"/>
    </xf>
    <xf numFmtId="0" fontId="10" fillId="11" borderId="2" xfId="0" applyFont="1" applyFill="1" applyBorder="1" applyAlignment="1">
      <alignment horizontal="right" vertical="center" indent="1"/>
    </xf>
    <xf numFmtId="0" fontId="10" fillId="11" borderId="1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12" xfId="0" applyFont="1" applyFill="1" applyBorder="1" applyAlignment="1">
      <alignment horizontal="right" vertical="center" indent="1"/>
    </xf>
    <xf numFmtId="0" fontId="8" fillId="0" borderId="11" xfId="0" applyFont="1" applyBorder="1" applyAlignment="1">
      <alignment horizontal="left" vertical="center" wrapText="1" inden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12" xfId="0" applyNumberFormat="1" applyFont="1" applyBorder="1" applyAlignment="1">
      <alignment horizontal="center" vertical="center" wrapText="1"/>
    </xf>
    <xf numFmtId="0" fontId="22" fillId="12" borderId="5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center" vertical="center" wrapText="1"/>
    </xf>
    <xf numFmtId="0" fontId="26" fillId="21" borderId="0" xfId="6" applyFont="1" applyFill="1" applyAlignment="1">
      <alignment horizontal="center" vertical="center"/>
    </xf>
  </cellXfs>
  <cellStyles count="8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7" xr:uid="{00000000-0005-0000-0000-000000000000}"/>
    <cellStyle name="Percent" xfId="5" builtinId="5"/>
  </cellStyles>
  <dxfs count="73"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fgColor auto="1"/>
          <bgColor theme="4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fgColor auto="1"/>
          <bgColor theme="4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0_);[Red]\(0\)"/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-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5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rgb="FF000000"/>
          <bgColor rgb="FFF2F2F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0_);[Red]\(0\)"/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-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5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ColumnStripe" dxfId="72"/>
    </tableStyle>
  </tableStyles>
  <colors>
    <mruColors>
      <color rgb="FF00BD32"/>
      <color rgb="FFDBCABD"/>
      <color rgb="FFDBCCA8"/>
      <color rgb="FFD6DBB1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535439422100801E-2"/>
          <c:y val="3.7588785909615903E-2"/>
          <c:w val="0.98346456057789899"/>
          <c:h val="0.95141315349383004"/>
        </c:manualLayout>
      </c:layout>
      <c:pie3DChart>
        <c:varyColors val="1"/>
        <c:ser>
          <c:idx val="0"/>
          <c:order val="0"/>
          <c:spPr>
            <a:ln>
              <a:noFill/>
            </a:ln>
            <a:effectLst>
              <a:outerShdw blurRad="88900" dist="38100" dir="7740000" sx="1000" sy="1000" algn="tl" rotWithShape="0">
                <a:prstClr val="black">
                  <a:alpha val="23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bg1">
                    <a:lumMod val="85000"/>
                  </a:schemeClr>
                </a:solidFill>
              </a:ln>
              <a:effectLst>
                <a:outerShdw blurRad="88900" dist="38100" dir="7740000" sx="1000" sy="1000" algn="tl" rotWithShape="0">
                  <a:prstClr val="black">
                    <a:alpha val="23000"/>
                  </a:prstClr>
                </a:outerShdw>
              </a:effectLst>
              <a:sp3d contourW="25400">
                <a:contourClr>
                  <a:schemeClr val="bg1">
                    <a:lumMod val="8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19A-4437-832B-1A78376401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>
                <a:outerShdw blurRad="88900" dist="38100" dir="7740000" sx="1000" sy="1000" algn="tl" rotWithShape="0">
                  <a:prstClr val="black">
                    <a:alpha val="23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19A-4437-832B-1A7837640119}"/>
              </c:ext>
            </c:extLst>
          </c:dPt>
          <c:dLbls>
            <c:dLbl>
              <c:idx val="0"/>
              <c:layout>
                <c:manualLayout>
                  <c:x val="0.26376005538268882"/>
                  <c:y val="5.35065746116595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9A-4437-832B-1A7837640119}"/>
                </c:ext>
              </c:extLst>
            </c:dLbl>
            <c:dLbl>
              <c:idx val="1"/>
              <c:layout>
                <c:manualLayout>
                  <c:x val="-0.19967590544375968"/>
                  <c:y val="-0.120893091466785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9A-4437-832B-1A7837640119}"/>
                </c:ext>
              </c:extLst>
            </c:dLbl>
            <c:spPr>
              <a:noFill/>
              <a:ln>
                <a:noFill/>
              </a:ln>
              <a:effectLst>
                <a:glow rad="533400">
                  <a:schemeClr val="bg1">
                    <a:alpha val="77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'Synthèse du portefeuille de pr1'!$H$4:$H$5</c:f>
              <c:strCache>
                <c:ptCount val="2"/>
                <c:pt idx="0">
                  <c:v>BUDGET</c:v>
                </c:pt>
                <c:pt idx="1">
                  <c:v>RÉALITÉ</c:v>
                </c:pt>
              </c:strCache>
            </c:strRef>
          </c:cat>
          <c:val>
            <c:numRef>
              <c:f>'Synthèse du portefeuille de pr1'!$G$4:$G$5</c:f>
              <c:numCache>
                <c:formatCode>_("$"* #,##0_);_("$"* \(#,##0\);_("$"* "-"??_);_(@_)</c:formatCode>
                <c:ptCount val="2"/>
                <c:pt idx="0">
                  <c:v>1085000</c:v>
                </c:pt>
                <c:pt idx="1">
                  <c:v>812000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9A-4437-832B-1A783764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-FR" sz="1200" b="1">
                <a:solidFill>
                  <a:schemeClr val="bg1">
                    <a:lumMod val="50000"/>
                  </a:schemeClr>
                </a:solidFill>
              </a:rPr>
              <a:t>NIVEAU DE SANTÉ DU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du portefeuille de pr1'!$AB$8</c:f>
              <c:strCache>
                <c:ptCount val="1"/>
                <c:pt idx="0">
                  <c:v>QTÉ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DF-4ED9-B8E3-5787F111879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DF-4ED9-B8E3-5787F111879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DF-4ED9-B8E3-5787F111879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DF-4ED9-B8E3-5787F1118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'Synthèse du portefeuille de pr1'!$AA$9:$AA$13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'Synthèse du portefeuille de pr1'!$AB$9:$AB$13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DF-4ED9-B8E3-5787F1118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1090104160"/>
        <c:axId val="1090105792"/>
      </c:barChart>
      <c:catAx>
        <c:axId val="10901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090105792"/>
        <c:crosses val="autoZero"/>
        <c:auto val="1"/>
        <c:lblAlgn val="ctr"/>
        <c:lblOffset val="100"/>
        <c:noMultiLvlLbl val="0"/>
      </c:catAx>
      <c:valAx>
        <c:axId val="109010579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901041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-FR" sz="1200" b="1">
                <a:solidFill>
                  <a:schemeClr val="bg1">
                    <a:lumMod val="50000"/>
                  </a:schemeClr>
                </a:solidFill>
              </a:rPr>
              <a:t>CHIFFRE DE STATUT DU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'Synthèse du portefeuille de pr1'!$AE$8</c:f>
              <c:strCache>
                <c:ptCount val="1"/>
                <c:pt idx="0">
                  <c:v>QTÉ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C2-4DC3-BCFF-A1D2583249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C2-4DC3-BCFF-A1D25832499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C2-4DC3-BCFF-A1D25832499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C2-4DC3-BCFF-A1D25832499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C2-4DC3-BCFF-A1D25832499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C2-4DC3-BCFF-A1D25832499F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C2-4DC3-BCFF-A1D2583249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du portefeuille de pr1'!$AD$9:$AD$15</c:f>
              <c:strCache>
                <c:ptCount val="7"/>
                <c:pt idx="0">
                  <c:v>DEMANDE FORMULÉE</c:v>
                </c:pt>
                <c:pt idx="1">
                  <c:v>APPROUVÉ</c:v>
                </c:pt>
                <c:pt idx="2">
                  <c:v>PHASE DE PLANIFICATION</c:v>
                </c:pt>
                <c:pt idx="3">
                  <c:v>EN ATTENTE</c:v>
                </c:pt>
                <c:pt idx="4">
                  <c:v>TERMINÉ</c:v>
                </c:pt>
                <c:pt idx="5">
                  <c:v>SUPERVISION</c:v>
                </c:pt>
                <c:pt idx="6">
                  <c:v>AUTRE</c:v>
                </c:pt>
              </c:strCache>
            </c:strRef>
          </c:cat>
          <c:val>
            <c:numRef>
              <c:f>'Synthèse du portefeuille de pr1'!$AE$9:$AE$15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C2-4DC3-BCFF-A1D258324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50554832"/>
        <c:axId val="1250560816"/>
      </c:barChart>
      <c:catAx>
        <c:axId val="1250554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250560816"/>
        <c:crosses val="autoZero"/>
        <c:auto val="1"/>
        <c:lblAlgn val="ctr"/>
        <c:lblOffset val="100"/>
        <c:noMultiLvlLbl val="0"/>
      </c:catAx>
      <c:valAx>
        <c:axId val="1250560816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505548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-FR" sz="1200" b="1">
                <a:solidFill>
                  <a:schemeClr val="bg1">
                    <a:lumMod val="50000"/>
                  </a:schemeClr>
                </a:solidFill>
              </a:rPr>
              <a:t>CHIFFRE DE NIVEAU DE PRIORITÉ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du portefeuille de pr1'!$AH$8</c:f>
              <c:strCache>
                <c:ptCount val="1"/>
                <c:pt idx="0">
                  <c:v>QTÉ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81-446D-A990-9681FF1CB6B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81-446D-A990-9681FF1CB6B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81-446D-A990-9681FF1CB6B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81-446D-A990-9681FF1CB6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du portefeuille de pr1'!$AG$9:$AG$12</c:f>
              <c:strCache>
                <c:ptCount val="4"/>
                <c:pt idx="0">
                  <c:v>FAIBLE</c:v>
                </c:pt>
                <c:pt idx="1">
                  <c:v>MOYENNE</c:v>
                </c:pt>
                <c:pt idx="2">
                  <c:v>ÉLEVÉE</c:v>
                </c:pt>
                <c:pt idx="3">
                  <c:v>EXTRÊME</c:v>
                </c:pt>
              </c:strCache>
            </c:strRef>
          </c:cat>
          <c:val>
            <c:numRef>
              <c:f>'Synthèse du portefeuille de pr1'!$AH$9:$AH$12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81-446D-A990-9681FF1CB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1250557552"/>
        <c:axId val="1250558096"/>
      </c:barChart>
      <c:catAx>
        <c:axId val="125055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250558096"/>
        <c:crosses val="autoZero"/>
        <c:auto val="1"/>
        <c:lblAlgn val="ctr"/>
        <c:lblOffset val="100"/>
        <c:noMultiLvlLbl val="0"/>
      </c:catAx>
      <c:valAx>
        <c:axId val="12505580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505575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535439422100801E-2"/>
          <c:y val="3.7588785909615903E-2"/>
          <c:w val="0.98346456057789899"/>
          <c:h val="0.95141315349383004"/>
        </c:manualLayout>
      </c:layout>
      <c:pie3DChart>
        <c:varyColors val="1"/>
        <c:ser>
          <c:idx val="0"/>
          <c:order val="0"/>
          <c:spPr>
            <a:ln>
              <a:noFill/>
            </a:ln>
            <a:effectLst>
              <a:outerShdw blurRad="88900" dist="38100" dir="7740000" sx="1000" sy="1000" algn="tl" rotWithShape="0">
                <a:prstClr val="black">
                  <a:alpha val="23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bg1">
                    <a:lumMod val="85000"/>
                  </a:schemeClr>
                </a:solidFill>
              </a:ln>
              <a:effectLst>
                <a:outerShdw blurRad="88900" dist="38100" dir="7740000" sx="1000" sy="1000" algn="tl" rotWithShape="0">
                  <a:prstClr val="black">
                    <a:alpha val="23000"/>
                  </a:prstClr>
                </a:outerShdw>
              </a:effectLst>
              <a:sp3d contourW="25400">
                <a:contourClr>
                  <a:schemeClr val="bg1">
                    <a:lumMod val="8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17-425C-8E6F-76E72E37FA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>
                <a:outerShdw blurRad="88900" dist="38100" dir="7740000" sx="1000" sy="1000" algn="tl" rotWithShape="0">
                  <a:prstClr val="black">
                    <a:alpha val="23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617-425C-8E6F-76E72E37FAF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17-425C-8E6F-76E72E37FAFC}"/>
                </c:ext>
              </c:extLst>
            </c:dLbl>
            <c:spPr>
              <a:noFill/>
              <a:ln>
                <a:noFill/>
              </a:ln>
              <a:effectLst>
                <a:glow rad="533400">
                  <a:schemeClr val="bg1">
                    <a:alpha val="77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'Synthèse du portefeuille de pr2'!$H$3:$H$4</c:f>
              <c:strCache>
                <c:ptCount val="2"/>
                <c:pt idx="0">
                  <c:v>BUDGET</c:v>
                </c:pt>
                <c:pt idx="1">
                  <c:v>RÉALITÉ</c:v>
                </c:pt>
              </c:strCache>
            </c:strRef>
          </c:cat>
          <c:val>
            <c:numRef>
              <c:f>'Synthèse du portefeuille de pr2'!$G$3:$G$4</c:f>
              <c:numCache>
                <c:formatCode>_("$"* #,##0_);_("$"* \(#,##0\);_("$"*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17-425C-8E6F-76E72E37F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-FR" sz="1200" b="1">
                <a:solidFill>
                  <a:schemeClr val="bg1">
                    <a:lumMod val="50000"/>
                  </a:schemeClr>
                </a:solidFill>
              </a:rPr>
              <a:t>NIVEAU DE SANTÉ DU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du portefeuille de pr2'!$AB$7</c:f>
              <c:strCache>
                <c:ptCount val="1"/>
                <c:pt idx="0">
                  <c:v>QTÉ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3F-4B3C-9307-FC8674E5EF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3F-4B3C-9307-FC8674E5EF9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3F-4B3C-9307-FC8674E5EF9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3F-4B3C-9307-FC8674E5EF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'Synthèse du portefeuille de pr2'!$AA$8:$AA$12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'Synthèse du portefeuille de pr2'!$AB$8:$AB$12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3F-4B3C-9307-FC8674E5E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1249010176"/>
        <c:axId val="1249012896"/>
      </c:barChart>
      <c:catAx>
        <c:axId val="124901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249012896"/>
        <c:crosses val="autoZero"/>
        <c:auto val="1"/>
        <c:lblAlgn val="ctr"/>
        <c:lblOffset val="100"/>
        <c:noMultiLvlLbl val="0"/>
      </c:catAx>
      <c:valAx>
        <c:axId val="12490128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490101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-FR" sz="1200" b="1">
                <a:solidFill>
                  <a:schemeClr val="bg1">
                    <a:lumMod val="50000"/>
                  </a:schemeClr>
                </a:solidFill>
              </a:rPr>
              <a:t>CHIFFRE DE STATUT DU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'Synthèse du portefeuille de pr2'!$AE$7</c:f>
              <c:strCache>
                <c:ptCount val="1"/>
                <c:pt idx="0">
                  <c:v>QTÉ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15-4B78-A4D3-7939AE794F3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15-4B78-A4D3-7939AE794F3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15-4B78-A4D3-7939AE794F3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15-4B78-A4D3-7939AE794F3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15-4B78-A4D3-7939AE794F3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015-4B78-A4D3-7939AE794F36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015-4B78-A4D3-7939AE794F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du portefeuille de pr2'!$AD$8:$AD$14</c:f>
              <c:strCache>
                <c:ptCount val="7"/>
                <c:pt idx="0">
                  <c:v>DEMANDE FORMULÉE</c:v>
                </c:pt>
                <c:pt idx="1">
                  <c:v>APPROUVÉ</c:v>
                </c:pt>
                <c:pt idx="2">
                  <c:v>PHASE DE PLANIFICATION</c:v>
                </c:pt>
                <c:pt idx="3">
                  <c:v>EN ATTENTE</c:v>
                </c:pt>
                <c:pt idx="4">
                  <c:v>TERMINÉ</c:v>
                </c:pt>
                <c:pt idx="5">
                  <c:v>SUPERVISION</c:v>
                </c:pt>
                <c:pt idx="6">
                  <c:v>AUTRE</c:v>
                </c:pt>
              </c:strCache>
            </c:strRef>
          </c:cat>
          <c:val>
            <c:numRef>
              <c:f>'Synthèse du portefeuille de pr2'!$AE$8:$AE$14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15-4B78-A4D3-7939AE794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49006368"/>
        <c:axId val="1248999296"/>
      </c:barChart>
      <c:catAx>
        <c:axId val="1249006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248999296"/>
        <c:crosses val="autoZero"/>
        <c:auto val="1"/>
        <c:lblAlgn val="ctr"/>
        <c:lblOffset val="100"/>
        <c:noMultiLvlLbl val="0"/>
      </c:catAx>
      <c:valAx>
        <c:axId val="1248999296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490063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-FR" sz="1200" b="1">
                <a:solidFill>
                  <a:schemeClr val="bg1">
                    <a:lumMod val="50000"/>
                  </a:schemeClr>
                </a:solidFill>
              </a:rPr>
              <a:t>CHIFFRE DE NIVEAU DE PRIORITÉ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du portefeuille de pr2'!$AH$7</c:f>
              <c:strCache>
                <c:ptCount val="1"/>
                <c:pt idx="0">
                  <c:v>QTÉ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16-4619-98D7-36D6147FEF0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16-4619-98D7-36D6147FEF0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16-4619-98D7-36D6147FEF0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16-4619-98D7-36D6147FEF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du portefeuille de pr2'!$AG$8:$AG$11</c:f>
              <c:strCache>
                <c:ptCount val="4"/>
                <c:pt idx="0">
                  <c:v>FAIBLE</c:v>
                </c:pt>
                <c:pt idx="1">
                  <c:v>MOYENNE</c:v>
                </c:pt>
                <c:pt idx="2">
                  <c:v>ÉLEVÉE</c:v>
                </c:pt>
                <c:pt idx="3">
                  <c:v>EXTRÊME</c:v>
                </c:pt>
              </c:strCache>
            </c:strRef>
          </c:cat>
          <c:val>
            <c:numRef>
              <c:f>'Synthèse du portefeuille de pr2'!$AH$8:$AH$11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16-4619-98D7-36D6147FE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1249003648"/>
        <c:axId val="1249004192"/>
      </c:barChart>
      <c:catAx>
        <c:axId val="124900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249004192"/>
        <c:crosses val="autoZero"/>
        <c:auto val="1"/>
        <c:lblAlgn val="ctr"/>
        <c:lblOffset val="100"/>
        <c:noMultiLvlLbl val="0"/>
      </c:catAx>
      <c:valAx>
        <c:axId val="124900419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490036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https://fr.smartsheet.com/try-it?trp=17719&amp;utm_language=FR&amp;utm_source=integrated-content&amp;utm_campaign=https://fr.smartsheet.com/content/project-portfolio-management-templates&amp;utm_medium=ic+Project+Portfolio+Summary+excel+17719+fr&amp;lpa=ic+Project+Portfolio+Summary+excel+17719+fr" TargetMode="Externa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137585</xdr:colOff>
      <xdr:row>2</xdr:row>
      <xdr:rowOff>10583</xdr:rowOff>
    </xdr:from>
    <xdr:to>
      <xdr:col>11</xdr:col>
      <xdr:colOff>804334</xdr:colOff>
      <xdr:row>7</xdr:row>
      <xdr:rowOff>15875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936625</xdr:colOff>
      <xdr:row>1</xdr:row>
      <xdr:rowOff>328083</xdr:rowOff>
    </xdr:from>
    <xdr:to>
      <xdr:col>14</xdr:col>
      <xdr:colOff>1820333</xdr:colOff>
      <xdr:row>6</xdr:row>
      <xdr:rowOff>126999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1883833</xdr:colOff>
      <xdr:row>1</xdr:row>
      <xdr:rowOff>328083</xdr:rowOff>
    </xdr:from>
    <xdr:to>
      <xdr:col>16</xdr:col>
      <xdr:colOff>2074333</xdr:colOff>
      <xdr:row>6</xdr:row>
      <xdr:rowOff>126999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1460503</xdr:colOff>
      <xdr:row>1</xdr:row>
      <xdr:rowOff>328083</xdr:rowOff>
    </xdr:from>
    <xdr:to>
      <xdr:col>17</xdr:col>
      <xdr:colOff>1206500</xdr:colOff>
      <xdr:row>6</xdr:row>
      <xdr:rowOff>126999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2166938</xdr:colOff>
      <xdr:row>0</xdr:row>
      <xdr:rowOff>47625</xdr:rowOff>
    </xdr:from>
    <xdr:to>
      <xdr:col>17</xdr:col>
      <xdr:colOff>1254125</xdr:colOff>
      <xdr:row>0</xdr:row>
      <xdr:rowOff>666750</xdr:rowOff>
    </xdr:to>
    <xdr:sp macro="" textlink="">
      <xdr:nvSpPr>
        <xdr:cNvPr id="2" name="Text 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631C544-E467-47C7-F5EA-0660F59E6A66}"/>
            </a:ext>
          </a:extLst>
        </xdr:cNvPr>
        <xdr:cNvSpPr txBox="1"/>
      </xdr:nvSpPr>
      <xdr:spPr>
        <a:xfrm>
          <a:off x="23201313" y="47625"/>
          <a:ext cx="4389437" cy="619125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9144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20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137585</xdr:colOff>
      <xdr:row>1</xdr:row>
      <xdr:rowOff>10583</xdr:rowOff>
    </xdr:from>
    <xdr:to>
      <xdr:col>11</xdr:col>
      <xdr:colOff>804334</xdr:colOff>
      <xdr:row>6</xdr:row>
      <xdr:rowOff>15875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936625</xdr:colOff>
      <xdr:row>0</xdr:row>
      <xdr:rowOff>328083</xdr:rowOff>
    </xdr:from>
    <xdr:to>
      <xdr:col>14</xdr:col>
      <xdr:colOff>1820333</xdr:colOff>
      <xdr:row>5</xdr:row>
      <xdr:rowOff>126999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1883833</xdr:colOff>
      <xdr:row>0</xdr:row>
      <xdr:rowOff>328083</xdr:rowOff>
    </xdr:from>
    <xdr:to>
      <xdr:col>16</xdr:col>
      <xdr:colOff>2074333</xdr:colOff>
      <xdr:row>5</xdr:row>
      <xdr:rowOff>126999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1460503</xdr:colOff>
      <xdr:row>0</xdr:row>
      <xdr:rowOff>328083</xdr:rowOff>
    </xdr:from>
    <xdr:to>
      <xdr:col>17</xdr:col>
      <xdr:colOff>1206500</xdr:colOff>
      <xdr:row>5</xdr:row>
      <xdr:rowOff>126999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ROJECTS" displayName="PROJECTS" ref="B8:R26" totalsRowShown="0" headerRowDxfId="71" dataDxfId="70" tableBorderDxfId="69">
  <autoFilter ref="B8:R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NIVEAU DE SANTÉ DU PROJET" dataDxfId="68"/>
    <tableColumn id="2" xr3:uid="{00000000-0010-0000-0000-000002000000}" name="PRIORITÉ" dataDxfId="67"/>
    <tableColumn id="3" xr3:uid="{00000000-0010-0000-0000-000003000000}" name="ID DE PROJET" dataDxfId="66"/>
    <tableColumn id="4" xr3:uid="{00000000-0010-0000-0000-000004000000}" name="NOM DU PROJET" dataDxfId="65"/>
    <tableColumn id="5" xr3:uid="{00000000-0010-0000-0000-000005000000}" name="STATUT" dataDxfId="64"/>
    <tableColumn id="6" xr3:uid="{00000000-0010-0000-0000-000006000000}" name="SYNTHÈSE DU PROJET" dataDxfId="63"/>
    <tableColumn id="7" xr3:uid="{00000000-0010-0000-0000-000007000000}" name="CHEF DE PROJETS" dataDxfId="62"/>
    <tableColumn id="8" xr3:uid="{00000000-0010-0000-0000-000008000000}" name="BUDGET" dataDxfId="61"/>
    <tableColumn id="9" xr3:uid="{00000000-0010-0000-0000-000009000000}" name="RÉEL" dataDxfId="60"/>
    <tableColumn id="10" xr3:uid="{00000000-0010-0000-0000-00000A000000}" name="BUDGET_x000a_MOINS_x000a_RÉALITÉ" dataDxfId="59">
      <calculatedColumnFormula>I9-J9</calculatedColumnFormula>
    </tableColumn>
    <tableColumn id="11" xr3:uid="{00000000-0010-0000-0000-00000B000000}" name="DATE D'ACHÈVEMENT _x000a_PRÉVUE" dataDxfId="58"/>
    <tableColumn id="12" xr3:uid="{00000000-0010-0000-0000-00000C000000}" name="NOMBRE _x000a_DE JOURS RESTANTS" dataDxfId="57">
      <calculatedColumnFormula>L9-TODAY()</calculatedColumnFormula>
    </tableColumn>
    <tableColumn id="13" xr3:uid="{00000000-0010-0000-0000-00000D000000}" name="POURCENTAGE D'AVANCEMENT DU PROJET" dataDxfId="56"/>
    <tableColumn id="18" xr3:uid="{00000000-0010-0000-0000-000012000000}" name="RISQUES ASSOCIÉS" dataDxfId="55"/>
    <tableColumn id="17" xr3:uid="{00000000-0010-0000-0000-000011000000}" name="RÉSULTAT DE L'ANALYSE COÛT-AVANTAGE" dataDxfId="54"/>
    <tableColumn id="19" xr3:uid="{00000000-0010-0000-0000-000013000000}" name="COMMENTAIRE" dataDxfId="53"/>
    <tableColumn id="14" xr3:uid="{00000000-0010-0000-0000-00000E000000}" name="PIÈCES JOINTES/LIENS" dataDxfId="52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PROJECTS4" displayName="PROJECTS4" ref="B7:R25" totalsRowShown="0" headerRowDxfId="51" dataDxfId="50" tableBorderDxfId="49">
  <autoFilter ref="B7:R2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100-000001000000}" name="NIVEAU DE SANTÉ DU PROJET" dataDxfId="48"/>
    <tableColumn id="2" xr3:uid="{00000000-0010-0000-0100-000002000000}" name="PRIORITÉ" dataDxfId="47"/>
    <tableColumn id="3" xr3:uid="{00000000-0010-0000-0100-000003000000}" name="ID DE PROJET" dataDxfId="46"/>
    <tableColumn id="4" xr3:uid="{00000000-0010-0000-0100-000004000000}" name="NOM DU PROJET" dataDxfId="45"/>
    <tableColumn id="5" xr3:uid="{00000000-0010-0000-0100-000005000000}" name="STATUT" dataDxfId="44"/>
    <tableColumn id="6" xr3:uid="{00000000-0010-0000-0100-000006000000}" name="SYNTHÈSE DU PROJET" dataDxfId="43"/>
    <tableColumn id="7" xr3:uid="{00000000-0010-0000-0100-000007000000}" name="CHEF DE PROJETS" dataDxfId="42"/>
    <tableColumn id="8" xr3:uid="{00000000-0010-0000-0100-000008000000}" name="BUDGET" dataDxfId="41"/>
    <tableColumn id="9" xr3:uid="{00000000-0010-0000-0100-000009000000}" name="RÉEL" dataDxfId="40"/>
    <tableColumn id="10" xr3:uid="{00000000-0010-0000-0100-00000A000000}" name="BUDGET_x000a_MOINS_x000a_RÉALITÉ" dataDxfId="39">
      <calculatedColumnFormula>I8-J8</calculatedColumnFormula>
    </tableColumn>
    <tableColumn id="11" xr3:uid="{00000000-0010-0000-0100-00000B000000}" name="DATE D'ACHÈVEMENT _x000a_PRÉVUE" dataDxfId="38"/>
    <tableColumn id="12" xr3:uid="{00000000-0010-0000-0100-00000C000000}" name="NOMBRE _x000a_DE JOURS RESTANTS" dataDxfId="37">
      <calculatedColumnFormula>L8-TODAY()</calculatedColumnFormula>
    </tableColumn>
    <tableColumn id="13" xr3:uid="{00000000-0010-0000-0100-00000D000000}" name="POURCENTAGE D'AVANCEMENT DU PROJET" dataDxfId="36"/>
    <tableColumn id="18" xr3:uid="{00000000-0010-0000-0100-000012000000}" name="RISQUES ASSOCIÉS" dataDxfId="35"/>
    <tableColumn id="17" xr3:uid="{00000000-0010-0000-0100-000011000000}" name="RÉSULTAT DE L'ANALYSE COÛT-AVANTAGE" dataDxfId="34"/>
    <tableColumn id="19" xr3:uid="{00000000-0010-0000-0100-000013000000}" name="COMMENTAIRE" dataDxfId="33"/>
    <tableColumn id="14" xr3:uid="{00000000-0010-0000-0100-00000E000000}" name="PIÈCES JOINTES/LIENS" dataDxfId="32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19&amp;utm_language=FR&amp;utm_source=integrated-content&amp;utm_campaign=https://fr.smartsheet.com/content/project-portfolio-management-templates&amp;utm_medium=ic+Project+Portfolio+Summary+excel+17719+fr&amp;lpa=ic+Project+Portfolio+Summary+excel+17719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BP29"/>
  <sheetViews>
    <sheetView showGridLines="0" tabSelected="1" zoomScale="80" zoomScaleNormal="80" workbookViewId="0">
      <pane ySplit="1" topLeftCell="A2" activePane="bottomLeft" state="frozen"/>
      <selection pane="bottomLeft" activeCell="B29" sqref="B29:R29"/>
    </sheetView>
  </sheetViews>
  <sheetFormatPr baseColWidth="10" defaultColWidth="8.83203125" defaultRowHeight="15"/>
  <cols>
    <col min="1" max="1" width="3.5" customWidth="1"/>
    <col min="2" max="2" width="15.5" customWidth="1"/>
    <col min="3" max="3" width="13.1640625" customWidth="1"/>
    <col min="4" max="4" width="14.5" customWidth="1"/>
    <col min="5" max="5" width="34.5" customWidth="1"/>
    <col min="6" max="6" width="15.1640625" customWidth="1"/>
    <col min="7" max="7" width="34.83203125" customWidth="1"/>
    <col min="8" max="8" width="19.5" customWidth="1"/>
    <col min="9" max="11" width="12.83203125" customWidth="1"/>
    <col min="12" max="12" width="17.6640625" customWidth="1"/>
    <col min="13" max="13" width="12.5" customWidth="1"/>
    <col min="14" max="14" width="21.5" customWidth="1"/>
    <col min="15" max="17" width="34.83203125" customWidth="1"/>
    <col min="18" max="18" width="16.83203125" customWidth="1"/>
    <col min="19" max="20" width="4" customWidth="1"/>
    <col min="21" max="21" width="13.5" customWidth="1"/>
    <col min="22" max="22" width="3.1640625" customWidth="1"/>
    <col min="23" max="23" width="15.1640625" customWidth="1"/>
    <col min="24" max="24" width="3.1640625" customWidth="1"/>
    <col min="25" max="25" width="10.83203125" customWidth="1"/>
    <col min="26" max="26" width="3.1640625" customWidth="1"/>
    <col min="27" max="27" width="12.5" customWidth="1"/>
    <col min="28" max="28" width="10.83203125" customWidth="1"/>
    <col min="29" max="29" width="3.1640625" customWidth="1"/>
    <col min="30" max="30" width="17.5" customWidth="1"/>
    <col min="32" max="32" width="3.1640625" customWidth="1"/>
    <col min="33" max="33" width="11.5" customWidth="1"/>
  </cols>
  <sheetData>
    <row r="1" spans="1:68" ht="55" customHeight="1"/>
    <row r="2" spans="1:68" ht="50" customHeight="1">
      <c r="A2" s="1"/>
      <c r="B2" s="36" t="s">
        <v>3</v>
      </c>
      <c r="C2" s="7"/>
      <c r="D2" s="6"/>
      <c r="E2" s="6"/>
      <c r="F2" s="7"/>
      <c r="G2" s="6"/>
      <c r="H2" s="5"/>
      <c r="I2" s="6"/>
      <c r="J2" s="6"/>
      <c r="K2" s="6"/>
      <c r="L2" s="6"/>
      <c r="M2" s="7"/>
      <c r="N2" s="7"/>
      <c r="O2" s="8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3"/>
    </row>
    <row r="3" spans="1:68" ht="33" customHeight="1">
      <c r="B3" s="71" t="s">
        <v>5</v>
      </c>
      <c r="C3" s="75"/>
      <c r="D3" s="76"/>
      <c r="E3" s="76"/>
      <c r="F3" s="10"/>
      <c r="G3" s="81" t="s">
        <v>6</v>
      </c>
      <c r="H3" s="82"/>
      <c r="I3" s="10"/>
      <c r="J3" s="10"/>
      <c r="K3" s="10"/>
      <c r="L3" s="10"/>
      <c r="M3" s="10"/>
      <c r="N3" s="10"/>
      <c r="O3" s="10"/>
      <c r="P3" s="10"/>
      <c r="U3" s="7"/>
      <c r="V3" s="7"/>
      <c r="W3" s="7"/>
      <c r="X3" s="7"/>
      <c r="Y3" s="7"/>
      <c r="Z3" s="7"/>
      <c r="AA3" s="7"/>
      <c r="AB3" s="7"/>
      <c r="AC3" s="7"/>
      <c r="AF3" s="7"/>
      <c r="AG3" s="7"/>
    </row>
    <row r="4" spans="1:68" ht="33" customHeight="1">
      <c r="B4" s="71" t="s">
        <v>7</v>
      </c>
      <c r="C4" s="75"/>
      <c r="D4" s="76"/>
      <c r="E4" s="76"/>
      <c r="F4" s="10"/>
      <c r="G4" s="58">
        <f>SUM(PROJECTS[BUDGET])</f>
        <v>1085000</v>
      </c>
      <c r="H4" s="59" t="s">
        <v>0</v>
      </c>
      <c r="I4" s="10"/>
      <c r="J4" s="10"/>
      <c r="K4" s="10"/>
      <c r="L4" s="10"/>
      <c r="M4" s="10"/>
      <c r="N4" s="66"/>
      <c r="O4" s="10"/>
      <c r="P4" s="10"/>
      <c r="U4" s="7"/>
      <c r="V4" s="7"/>
      <c r="W4" s="7"/>
      <c r="X4" s="7"/>
      <c r="Y4" s="7"/>
      <c r="Z4" s="7"/>
      <c r="AA4" s="7"/>
      <c r="AB4" s="7"/>
      <c r="AC4" s="7"/>
      <c r="AF4" s="7"/>
      <c r="AG4" s="7"/>
    </row>
    <row r="5" spans="1:68" ht="33" customHeight="1">
      <c r="B5" s="71" t="s">
        <v>8</v>
      </c>
      <c r="C5" s="72"/>
      <c r="D5" s="77" t="str">
        <f>CONCATENATE(COUNTIF(PROJECTS[NIVEAU DE SANTÉ DU PROJET],"&lt;&gt;"&amp;""))</f>
        <v>10</v>
      </c>
      <c r="E5" s="78"/>
      <c r="F5" s="10"/>
      <c r="G5" s="58">
        <f>SUM(PROJECTS[RÉEL])</f>
        <v>812000</v>
      </c>
      <c r="H5" s="62" t="s">
        <v>9</v>
      </c>
      <c r="I5" s="10"/>
      <c r="J5" s="10"/>
      <c r="K5" s="10"/>
      <c r="L5" s="10"/>
      <c r="M5" s="10"/>
      <c r="N5" s="66"/>
      <c r="O5" s="10"/>
      <c r="P5" s="10"/>
      <c r="U5" s="7"/>
      <c r="V5" s="7"/>
      <c r="W5" s="7"/>
      <c r="X5" s="7"/>
      <c r="Y5" s="7"/>
      <c r="Z5" s="7"/>
      <c r="AA5" s="7"/>
      <c r="AB5" s="7"/>
      <c r="AC5" s="7"/>
      <c r="AF5" s="7"/>
      <c r="AG5" s="7"/>
    </row>
    <row r="6" spans="1:68" ht="33" customHeight="1">
      <c r="B6" s="73" t="s">
        <v>10</v>
      </c>
      <c r="C6" s="74"/>
      <c r="D6" s="79"/>
      <c r="E6" s="80"/>
      <c r="F6" s="10"/>
      <c r="G6" s="60">
        <f>G4-G5</f>
        <v>273000</v>
      </c>
      <c r="H6" s="61" t="s">
        <v>11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 t="s">
        <v>1</v>
      </c>
      <c r="T6" s="10"/>
      <c r="U6" s="10"/>
      <c r="V6" s="7"/>
      <c r="W6" s="7"/>
      <c r="X6" s="7"/>
      <c r="Y6" s="7"/>
      <c r="Z6" s="7"/>
      <c r="AA6" s="10"/>
      <c r="AB6" s="10"/>
      <c r="AC6" s="7"/>
      <c r="AF6" s="7"/>
      <c r="AG6" s="7"/>
    </row>
    <row r="7" spans="1:68">
      <c r="B7" s="9"/>
      <c r="C7" s="10"/>
      <c r="D7" s="10"/>
      <c r="E7" s="10"/>
      <c r="F7" s="10"/>
      <c r="G7" s="10"/>
      <c r="H7" s="9"/>
      <c r="I7" s="10"/>
      <c r="J7" s="10"/>
      <c r="K7" s="10"/>
      <c r="L7" s="10"/>
      <c r="M7" s="10"/>
      <c r="N7" s="10"/>
      <c r="O7" s="10"/>
      <c r="U7" s="7"/>
      <c r="V7" s="7"/>
      <c r="W7" s="7"/>
      <c r="X7" s="7"/>
      <c r="Y7" s="7"/>
      <c r="Z7" s="7"/>
      <c r="AA7" s="7"/>
      <c r="AB7" s="7"/>
      <c r="AC7" s="7"/>
      <c r="AF7" s="7"/>
      <c r="AG7" s="7"/>
    </row>
    <row r="8" spans="1:68" s="4" customFormat="1" ht="54" customHeight="1">
      <c r="B8" s="46" t="s">
        <v>12</v>
      </c>
      <c r="C8" s="47" t="s">
        <v>13</v>
      </c>
      <c r="D8" s="48" t="s">
        <v>14</v>
      </c>
      <c r="E8" s="48" t="s">
        <v>15</v>
      </c>
      <c r="F8" s="47" t="s">
        <v>16</v>
      </c>
      <c r="G8" s="47" t="s">
        <v>17</v>
      </c>
      <c r="H8" s="47" t="s">
        <v>18</v>
      </c>
      <c r="I8" s="47" t="s">
        <v>0</v>
      </c>
      <c r="J8" s="47" t="s">
        <v>19</v>
      </c>
      <c r="K8" s="47" t="s">
        <v>43</v>
      </c>
      <c r="L8" s="47" t="s">
        <v>20</v>
      </c>
      <c r="M8" s="47" t="s">
        <v>21</v>
      </c>
      <c r="N8" s="47" t="s">
        <v>22</v>
      </c>
      <c r="O8" s="47" t="s">
        <v>23</v>
      </c>
      <c r="P8" s="47" t="s">
        <v>24</v>
      </c>
      <c r="Q8" s="47" t="s">
        <v>25</v>
      </c>
      <c r="R8" s="47" t="s">
        <v>26</v>
      </c>
      <c r="U8" s="38" t="s">
        <v>27</v>
      </c>
      <c r="V8" s="11"/>
      <c r="W8" s="38" t="s">
        <v>28</v>
      </c>
      <c r="X8" s="11"/>
      <c r="Y8" s="38" t="s">
        <v>29</v>
      </c>
      <c r="Z8" s="11"/>
      <c r="AA8" s="37" t="s">
        <v>12</v>
      </c>
      <c r="AB8" s="37" t="s">
        <v>30</v>
      </c>
      <c r="AC8" s="11"/>
      <c r="AD8" s="37" t="s">
        <v>16</v>
      </c>
      <c r="AE8" s="37" t="s">
        <v>30</v>
      </c>
      <c r="AF8" s="11"/>
      <c r="AG8" s="37" t="s">
        <v>29</v>
      </c>
      <c r="AH8" s="37" t="s">
        <v>30</v>
      </c>
    </row>
    <row r="9" spans="1:68" s="4" customFormat="1" ht="33" customHeight="1">
      <c r="B9" s="39">
        <v>1</v>
      </c>
      <c r="C9" s="68" t="s">
        <v>32</v>
      </c>
      <c r="D9" s="15"/>
      <c r="E9" s="12"/>
      <c r="F9" s="13" t="s">
        <v>41</v>
      </c>
      <c r="G9" s="15"/>
      <c r="H9" s="15"/>
      <c r="I9" s="27">
        <v>800000</v>
      </c>
      <c r="J9" s="27">
        <v>500000</v>
      </c>
      <c r="K9" s="63">
        <f>I9-J9</f>
        <v>300000</v>
      </c>
      <c r="L9" s="49">
        <v>43373</v>
      </c>
      <c r="M9" s="52">
        <f ca="1">L9-TODAY()</f>
        <v>-1796</v>
      </c>
      <c r="N9" s="55">
        <v>0.1</v>
      </c>
      <c r="O9" s="55"/>
      <c r="P9" s="55"/>
      <c r="Q9" s="55"/>
      <c r="R9" s="15"/>
      <c r="U9" s="29">
        <v>1</v>
      </c>
      <c r="V9" s="11"/>
      <c r="W9" s="34" t="s">
        <v>31</v>
      </c>
      <c r="X9" s="11"/>
      <c r="Y9" s="14" t="s">
        <v>32</v>
      </c>
      <c r="Z9" s="11"/>
      <c r="AA9" s="29">
        <v>1</v>
      </c>
      <c r="AB9" s="29">
        <f>COUNTIFS(PROJECTS[NIVEAU DE SANTÉ DU PROJET],AA9)</f>
        <v>2</v>
      </c>
      <c r="AC9" s="11"/>
      <c r="AD9" s="34" t="s">
        <v>31</v>
      </c>
      <c r="AE9" s="34">
        <f>COUNTIFS(PROJECTS[STATUT],AD9)</f>
        <v>1</v>
      </c>
      <c r="AF9" s="11"/>
      <c r="AG9" s="14" t="s">
        <v>32</v>
      </c>
      <c r="AH9" s="14">
        <f>COUNTIFS(PROJECTS[PRIORITÉ],AG9)</f>
        <v>4</v>
      </c>
    </row>
    <row r="10" spans="1:68" s="4" customFormat="1" ht="33" customHeight="1">
      <c r="B10" s="40">
        <v>2</v>
      </c>
      <c r="C10" s="25" t="s">
        <v>34</v>
      </c>
      <c r="D10" s="26"/>
      <c r="E10" s="23"/>
      <c r="F10" s="24" t="s">
        <v>40</v>
      </c>
      <c r="G10" s="26"/>
      <c r="H10" s="26"/>
      <c r="I10" s="28">
        <v>285000</v>
      </c>
      <c r="J10" s="28">
        <v>312000</v>
      </c>
      <c r="K10" s="64">
        <f>I10-J10</f>
        <v>-27000</v>
      </c>
      <c r="L10" s="50">
        <v>42860</v>
      </c>
      <c r="M10" s="53">
        <f t="shared" ref="M10:M26" ca="1" si="0">L10-TODAY()</f>
        <v>-2309</v>
      </c>
      <c r="N10" s="56">
        <v>0.3</v>
      </c>
      <c r="O10" s="56"/>
      <c r="P10" s="56"/>
      <c r="Q10" s="56"/>
      <c r="R10" s="26"/>
      <c r="U10" s="31">
        <v>2</v>
      </c>
      <c r="V10" s="11"/>
      <c r="W10" s="19" t="s">
        <v>33</v>
      </c>
      <c r="X10" s="11"/>
      <c r="Y10" s="16" t="s">
        <v>34</v>
      </c>
      <c r="Z10" s="11"/>
      <c r="AA10" s="31">
        <v>2</v>
      </c>
      <c r="AB10" s="31">
        <f>COUNTIFS(PROJECTS[NIVEAU DE SANTÉ DU PROJET],AA10)</f>
        <v>2</v>
      </c>
      <c r="AC10" s="11"/>
      <c r="AD10" s="19" t="s">
        <v>33</v>
      </c>
      <c r="AE10" s="19">
        <f>COUNTIFS(PROJECTS[STATUT],AD10)</f>
        <v>1</v>
      </c>
      <c r="AF10" s="11"/>
      <c r="AG10" s="16" t="s">
        <v>34</v>
      </c>
      <c r="AH10" s="16">
        <f>COUNTIFS(PROJECTS[PRIORITÉ],AG10)</f>
        <v>3</v>
      </c>
    </row>
    <row r="11" spans="1:68" s="4" customFormat="1" ht="33" customHeight="1">
      <c r="B11" s="39">
        <v>3</v>
      </c>
      <c r="C11" s="68" t="s">
        <v>36</v>
      </c>
      <c r="D11" s="15"/>
      <c r="E11" s="12"/>
      <c r="F11" s="13" t="s">
        <v>39</v>
      </c>
      <c r="G11" s="15"/>
      <c r="H11" s="15"/>
      <c r="I11" s="27">
        <v>0</v>
      </c>
      <c r="J11" s="27">
        <v>0</v>
      </c>
      <c r="K11" s="63">
        <f t="shared" ref="K11:K26" si="1">I11-J11</f>
        <v>0</v>
      </c>
      <c r="L11" s="49">
        <v>43373</v>
      </c>
      <c r="M11" s="52">
        <f t="shared" ca="1" si="0"/>
        <v>-1796</v>
      </c>
      <c r="N11" s="55">
        <v>0.5</v>
      </c>
      <c r="O11" s="55"/>
      <c r="P11" s="55"/>
      <c r="Q11" s="55"/>
      <c r="R11" s="15"/>
      <c r="U11" s="30">
        <v>3</v>
      </c>
      <c r="V11" s="11"/>
      <c r="W11" s="21" t="s">
        <v>35</v>
      </c>
      <c r="X11" s="11"/>
      <c r="Y11" s="17" t="s">
        <v>36</v>
      </c>
      <c r="Z11" s="11"/>
      <c r="AA11" s="30">
        <v>3</v>
      </c>
      <c r="AB11" s="30">
        <f>COUNTIFS(PROJECTS[NIVEAU DE SANTÉ DU PROJET],AA11)</f>
        <v>1</v>
      </c>
      <c r="AC11" s="11"/>
      <c r="AD11" s="21" t="s">
        <v>35</v>
      </c>
      <c r="AE11" s="21">
        <f>COUNTIFS(PROJECTS[STATUT],AD11)</f>
        <v>1</v>
      </c>
      <c r="AF11" s="11"/>
      <c r="AG11" s="17" t="s">
        <v>36</v>
      </c>
      <c r="AH11" s="17">
        <f>COUNTIFS(PROJECTS[PRIORITÉ],AG11)</f>
        <v>2</v>
      </c>
    </row>
    <row r="12" spans="1:68" s="4" customFormat="1" ht="33" customHeight="1">
      <c r="B12" s="40">
        <v>4</v>
      </c>
      <c r="C12" s="25" t="s">
        <v>38</v>
      </c>
      <c r="D12" s="26"/>
      <c r="E12" s="23"/>
      <c r="F12" s="24" t="s">
        <v>37</v>
      </c>
      <c r="G12" s="26"/>
      <c r="H12" s="26"/>
      <c r="I12" s="28">
        <v>0</v>
      </c>
      <c r="J12" s="28">
        <v>0</v>
      </c>
      <c r="K12" s="64">
        <f t="shared" si="1"/>
        <v>0</v>
      </c>
      <c r="L12" s="50">
        <v>43384</v>
      </c>
      <c r="M12" s="53">
        <f t="shared" ca="1" si="0"/>
        <v>-1785</v>
      </c>
      <c r="N12" s="56">
        <v>0.25</v>
      </c>
      <c r="O12" s="56"/>
      <c r="P12" s="56"/>
      <c r="Q12" s="56"/>
      <c r="R12" s="26"/>
      <c r="U12" s="32">
        <v>4</v>
      </c>
      <c r="V12" s="11"/>
      <c r="W12" s="35" t="s">
        <v>37</v>
      </c>
      <c r="X12" s="11"/>
      <c r="Y12" s="18" t="s">
        <v>38</v>
      </c>
      <c r="Z12" s="11"/>
      <c r="AA12" s="32">
        <v>4</v>
      </c>
      <c r="AB12" s="32">
        <f>COUNTIFS(PROJECTS[NIVEAU DE SANTÉ DU PROJET],AA12)</f>
        <v>4</v>
      </c>
      <c r="AC12" s="11"/>
      <c r="AD12" s="35" t="s">
        <v>37</v>
      </c>
      <c r="AE12" s="35">
        <f>COUNTIFS(PROJECTS[STATUT],AD12)</f>
        <v>1</v>
      </c>
      <c r="AF12" s="11"/>
      <c r="AG12" s="18" t="s">
        <v>38</v>
      </c>
      <c r="AH12" s="18">
        <f>COUNTIFS(PROJECTS[PRIORITÉ],AG12)</f>
        <v>1</v>
      </c>
    </row>
    <row r="13" spans="1:68" s="4" customFormat="1" ht="33" customHeight="1">
      <c r="B13" s="39">
        <v>5</v>
      </c>
      <c r="C13" s="13" t="s">
        <v>32</v>
      </c>
      <c r="D13" s="15"/>
      <c r="E13" s="12"/>
      <c r="F13" s="13" t="s">
        <v>35</v>
      </c>
      <c r="G13" s="15"/>
      <c r="H13" s="15"/>
      <c r="I13" s="27">
        <v>0</v>
      </c>
      <c r="J13" s="27">
        <v>0</v>
      </c>
      <c r="K13" s="63">
        <f t="shared" si="1"/>
        <v>0</v>
      </c>
      <c r="L13" s="49">
        <v>43811</v>
      </c>
      <c r="M13" s="52">
        <f t="shared" ca="1" si="0"/>
        <v>-1358</v>
      </c>
      <c r="N13" s="55">
        <v>0.11</v>
      </c>
      <c r="O13" s="55"/>
      <c r="P13" s="55"/>
      <c r="Q13" s="55"/>
      <c r="R13" s="15"/>
      <c r="U13" s="33">
        <v>5</v>
      </c>
      <c r="V13" s="11"/>
      <c r="W13" s="20" t="s">
        <v>39</v>
      </c>
      <c r="X13" s="11"/>
      <c r="Y13" s="11"/>
      <c r="Z13" s="11"/>
      <c r="AA13" s="33">
        <v>5</v>
      </c>
      <c r="AB13" s="33">
        <f>COUNTIFS(PROJECTS[NIVEAU DE SANTÉ DU PROJET],AA13)</f>
        <v>1</v>
      </c>
      <c r="AC13" s="11"/>
      <c r="AD13" s="20" t="s">
        <v>39</v>
      </c>
      <c r="AE13" s="20">
        <f>COUNTIFS(PROJECTS[STATUT],AD13)</f>
        <v>3</v>
      </c>
      <c r="AF13" s="11"/>
      <c r="AG13" s="11"/>
    </row>
    <row r="14" spans="1:68" s="4" customFormat="1" ht="33" customHeight="1">
      <c r="B14" s="40">
        <v>4</v>
      </c>
      <c r="C14" s="24" t="s">
        <v>32</v>
      </c>
      <c r="D14" s="26"/>
      <c r="E14" s="23"/>
      <c r="F14" s="24" t="s">
        <v>33</v>
      </c>
      <c r="G14" s="26"/>
      <c r="H14" s="26"/>
      <c r="I14" s="28">
        <v>0</v>
      </c>
      <c r="J14" s="28">
        <v>0</v>
      </c>
      <c r="K14" s="64">
        <f t="shared" si="1"/>
        <v>0</v>
      </c>
      <c r="L14" s="50"/>
      <c r="M14" s="53">
        <f t="shared" ca="1" si="0"/>
        <v>-45169</v>
      </c>
      <c r="N14" s="56">
        <v>0.9</v>
      </c>
      <c r="O14" s="56"/>
      <c r="P14" s="56"/>
      <c r="Q14" s="56"/>
      <c r="R14" s="26"/>
      <c r="U14" s="11"/>
      <c r="V14" s="11"/>
      <c r="W14" s="22" t="s">
        <v>40</v>
      </c>
      <c r="X14" s="11"/>
      <c r="Y14" s="11"/>
      <c r="Z14" s="11"/>
      <c r="AA14" s="11"/>
      <c r="AB14" s="11"/>
      <c r="AC14" s="11"/>
      <c r="AD14" s="22" t="s">
        <v>40</v>
      </c>
      <c r="AE14" s="22">
        <f>COUNTIFS(PROJECTS[STATUT],AD14)</f>
        <v>2</v>
      </c>
      <c r="AF14" s="11"/>
      <c r="AG14" s="11"/>
    </row>
    <row r="15" spans="1:68" s="4" customFormat="1" ht="33" customHeight="1">
      <c r="B15" s="39">
        <v>4</v>
      </c>
      <c r="C15" s="13" t="s">
        <v>32</v>
      </c>
      <c r="D15" s="15"/>
      <c r="E15" s="12"/>
      <c r="F15" s="13" t="s">
        <v>31</v>
      </c>
      <c r="G15" s="15"/>
      <c r="H15" s="15"/>
      <c r="I15" s="27">
        <v>0</v>
      </c>
      <c r="J15" s="27">
        <v>0</v>
      </c>
      <c r="K15" s="63">
        <f t="shared" si="1"/>
        <v>0</v>
      </c>
      <c r="L15" s="49"/>
      <c r="M15" s="52">
        <f t="shared" ca="1" si="0"/>
        <v>-45169</v>
      </c>
      <c r="N15" s="55">
        <v>0.6</v>
      </c>
      <c r="O15" s="55"/>
      <c r="P15" s="55"/>
      <c r="Q15" s="55"/>
      <c r="R15" s="15"/>
      <c r="W15" s="24" t="s">
        <v>41</v>
      </c>
      <c r="AD15" s="24" t="s">
        <v>41</v>
      </c>
      <c r="AE15" s="24">
        <f>COUNTIFS(PROJECTS[STATUT],AD15)</f>
        <v>1</v>
      </c>
    </row>
    <row r="16" spans="1:68" s="4" customFormat="1" ht="33" customHeight="1">
      <c r="B16" s="40">
        <v>2</v>
      </c>
      <c r="C16" s="24" t="s">
        <v>34</v>
      </c>
      <c r="D16" s="26"/>
      <c r="E16" s="23"/>
      <c r="F16" s="24" t="s">
        <v>40</v>
      </c>
      <c r="G16" s="26"/>
      <c r="H16" s="26"/>
      <c r="I16" s="28">
        <v>0</v>
      </c>
      <c r="J16" s="28">
        <v>0</v>
      </c>
      <c r="K16" s="64">
        <f t="shared" si="1"/>
        <v>0</v>
      </c>
      <c r="L16" s="50"/>
      <c r="M16" s="53">
        <f t="shared" ca="1" si="0"/>
        <v>-45169</v>
      </c>
      <c r="N16" s="56">
        <v>0.3</v>
      </c>
      <c r="O16" s="56"/>
      <c r="P16" s="56"/>
      <c r="Q16" s="56"/>
      <c r="R16" s="26"/>
    </row>
    <row r="17" spans="2:18" s="4" customFormat="1" ht="33" customHeight="1">
      <c r="B17" s="39">
        <v>1</v>
      </c>
      <c r="C17" s="13" t="s">
        <v>34</v>
      </c>
      <c r="D17" s="15"/>
      <c r="E17" s="12"/>
      <c r="F17" s="13" t="s">
        <v>39</v>
      </c>
      <c r="G17" s="15"/>
      <c r="H17" s="15"/>
      <c r="I17" s="27">
        <v>0</v>
      </c>
      <c r="J17" s="27">
        <v>0</v>
      </c>
      <c r="K17" s="63">
        <f t="shared" si="1"/>
        <v>0</v>
      </c>
      <c r="L17" s="49"/>
      <c r="M17" s="52">
        <f t="shared" ca="1" si="0"/>
        <v>-45169</v>
      </c>
      <c r="N17" s="55">
        <v>1</v>
      </c>
      <c r="O17" s="55"/>
      <c r="P17" s="55"/>
      <c r="Q17" s="55"/>
      <c r="R17" s="15"/>
    </row>
    <row r="18" spans="2:18" s="4" customFormat="1" ht="33" customHeight="1">
      <c r="B18" s="40">
        <v>4</v>
      </c>
      <c r="C18" s="24" t="s">
        <v>36</v>
      </c>
      <c r="D18" s="26"/>
      <c r="E18" s="23"/>
      <c r="F18" s="24" t="s">
        <v>39</v>
      </c>
      <c r="G18" s="26"/>
      <c r="H18" s="26"/>
      <c r="I18" s="28">
        <v>0</v>
      </c>
      <c r="J18" s="28">
        <v>0</v>
      </c>
      <c r="K18" s="64">
        <f t="shared" si="1"/>
        <v>0</v>
      </c>
      <c r="L18" s="50"/>
      <c r="M18" s="53">
        <f t="shared" ca="1" si="0"/>
        <v>-45169</v>
      </c>
      <c r="N18" s="56">
        <v>0</v>
      </c>
      <c r="O18" s="56"/>
      <c r="P18" s="56"/>
      <c r="Q18" s="56"/>
      <c r="R18" s="26"/>
    </row>
    <row r="19" spans="2:18" s="4" customFormat="1" ht="33" customHeight="1">
      <c r="B19" s="39"/>
      <c r="C19" s="13"/>
      <c r="D19" s="15"/>
      <c r="E19" s="12"/>
      <c r="F19" s="13"/>
      <c r="G19" s="15"/>
      <c r="H19" s="15"/>
      <c r="I19" s="27">
        <v>0</v>
      </c>
      <c r="J19" s="27">
        <v>0</v>
      </c>
      <c r="K19" s="63">
        <f t="shared" si="1"/>
        <v>0</v>
      </c>
      <c r="L19" s="49"/>
      <c r="M19" s="52">
        <f t="shared" ca="1" si="0"/>
        <v>-45169</v>
      </c>
      <c r="N19" s="55">
        <v>0</v>
      </c>
      <c r="O19" s="55"/>
      <c r="P19" s="55"/>
      <c r="Q19" s="55"/>
      <c r="R19" s="15"/>
    </row>
    <row r="20" spans="2:18" s="4" customFormat="1" ht="33" customHeight="1">
      <c r="B20" s="40"/>
      <c r="C20" s="24"/>
      <c r="D20" s="26"/>
      <c r="E20" s="23"/>
      <c r="F20" s="24"/>
      <c r="G20" s="26"/>
      <c r="H20" s="26"/>
      <c r="I20" s="28">
        <v>0</v>
      </c>
      <c r="J20" s="28">
        <v>0</v>
      </c>
      <c r="K20" s="64">
        <f t="shared" si="1"/>
        <v>0</v>
      </c>
      <c r="L20" s="50"/>
      <c r="M20" s="53">
        <f t="shared" ca="1" si="0"/>
        <v>-45169</v>
      </c>
      <c r="N20" s="56">
        <v>0</v>
      </c>
      <c r="O20" s="56"/>
      <c r="P20" s="56"/>
      <c r="Q20" s="56"/>
      <c r="R20" s="26"/>
    </row>
    <row r="21" spans="2:18" s="4" customFormat="1" ht="33" customHeight="1">
      <c r="B21" s="39"/>
      <c r="C21" s="13"/>
      <c r="D21" s="15"/>
      <c r="E21" s="12"/>
      <c r="F21" s="13"/>
      <c r="G21" s="15"/>
      <c r="H21" s="15"/>
      <c r="I21" s="27">
        <v>0</v>
      </c>
      <c r="J21" s="27">
        <v>0</v>
      </c>
      <c r="K21" s="63">
        <f t="shared" si="1"/>
        <v>0</v>
      </c>
      <c r="L21" s="49"/>
      <c r="M21" s="52">
        <f t="shared" ca="1" si="0"/>
        <v>-45169</v>
      </c>
      <c r="N21" s="55">
        <v>0</v>
      </c>
      <c r="O21" s="55"/>
      <c r="P21" s="55"/>
      <c r="Q21" s="55"/>
      <c r="R21" s="15"/>
    </row>
    <row r="22" spans="2:18" s="4" customFormat="1" ht="33" customHeight="1">
      <c r="B22" s="40"/>
      <c r="C22" s="24"/>
      <c r="D22" s="26"/>
      <c r="E22" s="23"/>
      <c r="F22" s="24"/>
      <c r="G22" s="26"/>
      <c r="H22" s="26"/>
      <c r="I22" s="28">
        <v>0</v>
      </c>
      <c r="J22" s="28">
        <v>0</v>
      </c>
      <c r="K22" s="64">
        <f t="shared" si="1"/>
        <v>0</v>
      </c>
      <c r="L22" s="50"/>
      <c r="M22" s="53">
        <f t="shared" ca="1" si="0"/>
        <v>-45169</v>
      </c>
      <c r="N22" s="56">
        <v>0</v>
      </c>
      <c r="O22" s="56"/>
      <c r="P22" s="56"/>
      <c r="Q22" s="56"/>
      <c r="R22" s="26"/>
    </row>
    <row r="23" spans="2:18" s="4" customFormat="1" ht="33" customHeight="1">
      <c r="B23" s="39"/>
      <c r="C23" s="13"/>
      <c r="D23" s="15"/>
      <c r="E23" s="12"/>
      <c r="F23" s="13"/>
      <c r="G23" s="15"/>
      <c r="H23" s="15"/>
      <c r="I23" s="27">
        <v>0</v>
      </c>
      <c r="J23" s="27">
        <v>0</v>
      </c>
      <c r="K23" s="63">
        <f t="shared" si="1"/>
        <v>0</v>
      </c>
      <c r="L23" s="49"/>
      <c r="M23" s="52">
        <f t="shared" ca="1" si="0"/>
        <v>-45169</v>
      </c>
      <c r="N23" s="55">
        <v>0</v>
      </c>
      <c r="O23" s="55"/>
      <c r="P23" s="55"/>
      <c r="Q23" s="55"/>
      <c r="R23" s="15"/>
    </row>
    <row r="24" spans="2:18" s="4" customFormat="1" ht="33" customHeight="1">
      <c r="B24" s="40"/>
      <c r="C24" s="24"/>
      <c r="D24" s="26"/>
      <c r="E24" s="23"/>
      <c r="F24" s="24"/>
      <c r="G24" s="26"/>
      <c r="H24" s="26"/>
      <c r="I24" s="28">
        <v>0</v>
      </c>
      <c r="J24" s="28">
        <v>0</v>
      </c>
      <c r="K24" s="64">
        <f t="shared" si="1"/>
        <v>0</v>
      </c>
      <c r="L24" s="50"/>
      <c r="M24" s="53">
        <f t="shared" ca="1" si="0"/>
        <v>-45169</v>
      </c>
      <c r="N24" s="56">
        <v>0</v>
      </c>
      <c r="O24" s="56"/>
      <c r="P24" s="56"/>
      <c r="Q24" s="56"/>
      <c r="R24" s="26"/>
    </row>
    <row r="25" spans="2:18" s="4" customFormat="1" ht="33" customHeight="1">
      <c r="B25" s="39"/>
      <c r="C25" s="13"/>
      <c r="D25" s="15"/>
      <c r="E25" s="12"/>
      <c r="F25" s="13"/>
      <c r="G25" s="15"/>
      <c r="H25" s="15"/>
      <c r="I25" s="27">
        <v>0</v>
      </c>
      <c r="J25" s="27">
        <v>0</v>
      </c>
      <c r="K25" s="63">
        <f t="shared" si="1"/>
        <v>0</v>
      </c>
      <c r="L25" s="49"/>
      <c r="M25" s="52">
        <f t="shared" ca="1" si="0"/>
        <v>-45169</v>
      </c>
      <c r="N25" s="55">
        <v>0</v>
      </c>
      <c r="O25" s="55"/>
      <c r="P25" s="55"/>
      <c r="Q25" s="55"/>
      <c r="R25" s="15"/>
    </row>
    <row r="26" spans="2:18" s="4" customFormat="1" ht="33" customHeight="1">
      <c r="B26" s="41"/>
      <c r="C26" s="42"/>
      <c r="D26" s="44"/>
      <c r="E26" s="43"/>
      <c r="F26" s="42"/>
      <c r="G26" s="44"/>
      <c r="H26" s="44"/>
      <c r="I26" s="45">
        <v>0</v>
      </c>
      <c r="J26" s="45">
        <v>0</v>
      </c>
      <c r="K26" s="65">
        <f t="shared" si="1"/>
        <v>0</v>
      </c>
      <c r="L26" s="51"/>
      <c r="M26" s="54">
        <f t="shared" ca="1" si="0"/>
        <v>-45169</v>
      </c>
      <c r="N26" s="57">
        <v>0</v>
      </c>
      <c r="O26" s="57"/>
      <c r="P26" s="57"/>
      <c r="Q26" s="57"/>
      <c r="R26" s="44"/>
    </row>
    <row r="29" spans="2:18" ht="58" customHeight="1">
      <c r="B29" s="83" t="s">
        <v>42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</row>
  </sheetData>
  <mergeCells count="10">
    <mergeCell ref="B29:R29"/>
    <mergeCell ref="B5:C5"/>
    <mergeCell ref="B6:C6"/>
    <mergeCell ref="B3:C3"/>
    <mergeCell ref="B4:C4"/>
    <mergeCell ref="D3:E3"/>
    <mergeCell ref="D4:E4"/>
    <mergeCell ref="D5:E5"/>
    <mergeCell ref="D6:E6"/>
    <mergeCell ref="G3:H3"/>
  </mergeCells>
  <phoneticPr fontId="16" type="noConversion"/>
  <conditionalFormatting sqref="B9:B26">
    <cfRule type="containsText" dxfId="31" priority="11" operator="containsText" text="4">
      <formula>NOT(ISERROR(SEARCH("4",B9)))</formula>
    </cfRule>
    <cfRule type="containsText" dxfId="30" priority="10" operator="containsText" text="3">
      <formula>NOT(ISERROR(SEARCH("3",B9)))</formula>
    </cfRule>
    <cfRule type="containsText" dxfId="29" priority="9" operator="containsText" text="2">
      <formula>NOT(ISERROR(SEARCH("2",B9)))</formula>
    </cfRule>
    <cfRule type="containsText" dxfId="28" priority="8" operator="containsText" text="1">
      <formula>NOT(ISERROR(SEARCH("1",B9)))</formula>
    </cfRule>
    <cfRule type="containsText" dxfId="27" priority="7" operator="containsText" text="5">
      <formula>NOT(ISERROR(SEARCH("5",B9)))</formula>
    </cfRule>
  </conditionalFormatting>
  <conditionalFormatting sqref="C9:C26">
    <cfRule type="containsText" dxfId="26" priority="43" operator="containsText" text="MOYENNE">
      <formula>NOT(ISERROR(SEARCH("MOYENNE",C9)))</formula>
    </cfRule>
    <cfRule type="containsText" dxfId="25" priority="44" operator="containsText" text="ÉLEVÉE">
      <formula>NOT(ISERROR(SEARCH("ÉLEVÉE",C9)))</formula>
    </cfRule>
    <cfRule type="containsText" dxfId="24" priority="45" operator="containsText" text="EXTRÊME">
      <formula>NOT(ISERROR(SEARCH("EXTRÊME",C9)))</formula>
    </cfRule>
    <cfRule type="containsText" dxfId="23" priority="42" operator="containsText" text="FAIBLE">
      <formula>NOT(ISERROR(SEARCH("FAIBLE",C9)))</formula>
    </cfRule>
  </conditionalFormatting>
  <conditionalFormatting sqref="F9:F26">
    <cfRule type="containsText" dxfId="22" priority="3" operator="containsText" text="AUTRE">
      <formula>NOT(ISERROR(SEARCH("AUTRE",F9)))</formula>
    </cfRule>
    <cfRule type="containsText" dxfId="21" priority="6" operator="containsText" text="EN ATTENTE">
      <formula>NOT(ISERROR(SEARCH("EN ATTENTE",F9)))</formula>
    </cfRule>
    <cfRule type="containsText" dxfId="20" priority="5" operator="containsText" text="TERMINÉ">
      <formula>NOT(ISERROR(SEARCH("TERMINÉ",F9)))</formula>
    </cfRule>
    <cfRule type="containsText" dxfId="19" priority="4" operator="containsText" text="SUPERVISION">
      <formula>NOT(ISERROR(SEARCH("SUPERVISION",F9)))</formula>
    </cfRule>
    <cfRule type="containsText" dxfId="18" priority="49" operator="containsText" text="DEMANDE FORMULÉE">
      <formula>NOT(ISERROR(SEARCH("DEMANDE FORMULÉE",F9)))</formula>
    </cfRule>
    <cfRule type="containsText" dxfId="17" priority="50" operator="containsText" text="APPROUVÉ">
      <formula>NOT(ISERROR(SEARCH("APPROUVÉ",F9)))</formula>
    </cfRule>
    <cfRule type="containsText" dxfId="16" priority="51" operator="containsText" text="PHASE DE PLANIFICATION">
      <formula>NOT(ISERROR(SEARCH("PHASE DE PLANIFICATION",F9)))</formula>
    </cfRule>
  </conditionalFormatting>
  <conditionalFormatting sqref="N9:Q26">
    <cfRule type="dataBar" priority="52">
      <dataBar>
        <cfvo type="percent" val="0"/>
        <cfvo type="percent" val="100"/>
        <color theme="5"/>
      </dataBar>
      <extLst>
        <ext xmlns:x14="http://schemas.microsoft.com/office/spreadsheetml/2009/9/main" uri="{B025F937-C7B1-47D3-B67F-A62EFF666E3E}">
          <x14:id>{E0306729-0783-D244-B897-D32525FB47DD}</x14:id>
        </ext>
      </extLst>
    </cfRule>
  </conditionalFormatting>
  <dataValidations count="3">
    <dataValidation type="list" allowBlank="1" showInputMessage="1" showErrorMessage="1" sqref="C9:C26" xr:uid="{00000000-0002-0000-0000-000000000000}">
      <formula1>$Y$9:$Y$12</formula1>
    </dataValidation>
    <dataValidation type="list" allowBlank="1" showInputMessage="1" showErrorMessage="1" sqref="B9:B26" xr:uid="{00000000-0002-0000-0000-000001000000}">
      <formula1>$U$9:$U$13</formula1>
    </dataValidation>
    <dataValidation type="list" allowBlank="1" showInputMessage="1" showErrorMessage="1" sqref="F9:F26" xr:uid="{00000000-0002-0000-0000-000002000000}">
      <formula1>$W$9:$W$15</formula1>
    </dataValidation>
  </dataValidations>
  <hyperlinks>
    <hyperlink ref="B29:R29" r:id="rId1" display="CLIQUER ICI POUR CRÉER DES MODÈLES DE SYNTHÈSE DU PORTEFEUILLE DE PROJETS DANS SMARTSHEET" xr:uid="{00000000-0004-0000-0000-000000000000}"/>
  </hyperlinks>
  <pageMargins left="0.25" right="0.25" top="0.25" bottom="0.25" header="0" footer="0"/>
  <pageSetup scale="58" fitToHeight="0" orientation="landscape" verticalDpi="0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306729-0783-D244-B897-D32525FB47DD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9"/>
            </x14:dataBar>
          </x14:cfRule>
          <xm:sqref>N9:Q26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A1:BP25"/>
  <sheetViews>
    <sheetView showGridLines="0" zoomScale="80" zoomScaleNormal="80" workbookViewId="0">
      <selection activeCell="B5" sqref="B5:C5"/>
    </sheetView>
  </sheetViews>
  <sheetFormatPr baseColWidth="10" defaultColWidth="8.83203125" defaultRowHeight="15"/>
  <cols>
    <col min="1" max="1" width="3.5" customWidth="1"/>
    <col min="2" max="2" width="15.1640625" customWidth="1"/>
    <col min="3" max="3" width="11.1640625" customWidth="1"/>
    <col min="4" max="4" width="14.5" customWidth="1"/>
    <col min="5" max="5" width="34.5" customWidth="1"/>
    <col min="6" max="6" width="10.83203125" customWidth="1"/>
    <col min="7" max="7" width="34.83203125" customWidth="1"/>
    <col min="8" max="8" width="19.5" customWidth="1"/>
    <col min="9" max="11" width="12.83203125" customWidth="1"/>
    <col min="12" max="12" width="16" customWidth="1"/>
    <col min="13" max="13" width="12.5" customWidth="1"/>
    <col min="14" max="14" width="21.5" customWidth="1"/>
    <col min="15" max="17" width="34.83203125" customWidth="1"/>
    <col min="18" max="18" width="16.83203125" customWidth="1"/>
    <col min="19" max="20" width="4" customWidth="1"/>
    <col min="21" max="21" width="14" customWidth="1"/>
    <col min="22" max="22" width="3.1640625" customWidth="1"/>
    <col min="23" max="23" width="16.5" customWidth="1"/>
    <col min="24" max="24" width="3.1640625" customWidth="1"/>
    <col min="25" max="25" width="9.83203125" customWidth="1"/>
    <col min="26" max="26" width="3.1640625" customWidth="1"/>
    <col min="27" max="28" width="10.83203125" customWidth="1"/>
    <col min="29" max="29" width="3.1640625" customWidth="1"/>
    <col min="30" max="30" width="17.5" customWidth="1"/>
    <col min="32" max="32" width="3.1640625" customWidth="1"/>
    <col min="33" max="33" width="9.83203125" customWidth="1"/>
  </cols>
  <sheetData>
    <row r="1" spans="1:68" ht="39" customHeight="1">
      <c r="A1" s="1"/>
      <c r="B1" s="36" t="s">
        <v>3</v>
      </c>
      <c r="C1" s="7"/>
      <c r="D1" s="6"/>
      <c r="E1" s="6"/>
      <c r="F1" s="7"/>
      <c r="G1" s="67" t="s">
        <v>4</v>
      </c>
      <c r="H1" s="5"/>
      <c r="I1" s="6"/>
      <c r="J1" s="6"/>
      <c r="K1" s="6"/>
      <c r="L1" s="6"/>
      <c r="M1" s="7"/>
      <c r="N1" s="7"/>
      <c r="O1" s="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3"/>
    </row>
    <row r="2" spans="1:68" ht="33" customHeight="1">
      <c r="B2" s="71" t="s">
        <v>5</v>
      </c>
      <c r="C2" s="75"/>
      <c r="D2" s="76"/>
      <c r="E2" s="76"/>
      <c r="F2" s="10"/>
      <c r="G2" s="81" t="s">
        <v>6</v>
      </c>
      <c r="H2" s="82"/>
      <c r="I2" s="10"/>
      <c r="J2" s="10"/>
      <c r="K2" s="10"/>
      <c r="L2" s="10"/>
      <c r="M2" s="10"/>
      <c r="N2" s="10"/>
      <c r="O2" s="10"/>
      <c r="P2" s="10"/>
      <c r="U2" s="7"/>
      <c r="V2" s="7"/>
      <c r="W2" s="7"/>
      <c r="X2" s="7"/>
      <c r="Y2" s="7"/>
      <c r="Z2" s="7"/>
      <c r="AA2" s="7"/>
      <c r="AB2" s="7"/>
      <c r="AC2" s="7"/>
      <c r="AF2" s="7"/>
      <c r="AG2" s="7"/>
    </row>
    <row r="3" spans="1:68" ht="33" customHeight="1">
      <c r="B3" s="71" t="s">
        <v>7</v>
      </c>
      <c r="C3" s="75"/>
      <c r="D3" s="76"/>
      <c r="E3" s="76"/>
      <c r="F3" s="10"/>
      <c r="G3" s="58">
        <f>SUM(PROJECTS4[BUDGET])</f>
        <v>0</v>
      </c>
      <c r="H3" s="59" t="s">
        <v>0</v>
      </c>
      <c r="I3" s="10"/>
      <c r="J3" s="10"/>
      <c r="K3" s="10"/>
      <c r="L3" s="10"/>
      <c r="M3" s="10"/>
      <c r="N3" s="66"/>
      <c r="O3" s="10"/>
      <c r="P3" s="10"/>
      <c r="U3" s="7"/>
      <c r="V3" s="7"/>
      <c r="W3" s="7"/>
      <c r="X3" s="7"/>
      <c r="Y3" s="7"/>
      <c r="Z3" s="7"/>
      <c r="AA3" s="7"/>
      <c r="AB3" s="7"/>
      <c r="AC3" s="7"/>
      <c r="AF3" s="7"/>
      <c r="AG3" s="7"/>
    </row>
    <row r="4" spans="1:68" ht="33" customHeight="1">
      <c r="B4" s="71" t="s">
        <v>8</v>
      </c>
      <c r="C4" s="72"/>
      <c r="D4" s="77" t="str">
        <f>CONCATENATE(COUNTIF(PROJECTS4[NIVEAU DE SANTÉ DU PROJET],"&lt;&gt;"&amp;""))</f>
        <v>0</v>
      </c>
      <c r="E4" s="78"/>
      <c r="F4" s="10"/>
      <c r="G4" s="58">
        <f>SUM(PROJECTS4[RÉEL])</f>
        <v>0</v>
      </c>
      <c r="H4" s="62" t="s">
        <v>9</v>
      </c>
      <c r="I4" s="10"/>
      <c r="J4" s="10"/>
      <c r="K4" s="10"/>
      <c r="L4" s="10"/>
      <c r="M4" s="10"/>
      <c r="N4" s="66"/>
      <c r="O4" s="10"/>
      <c r="P4" s="10"/>
      <c r="U4" s="7"/>
      <c r="V4" s="7"/>
      <c r="W4" s="7"/>
      <c r="X4" s="7"/>
      <c r="Y4" s="7"/>
      <c r="Z4" s="7"/>
      <c r="AA4" s="7"/>
      <c r="AB4" s="7"/>
      <c r="AC4" s="7"/>
      <c r="AF4" s="7"/>
      <c r="AG4" s="7"/>
    </row>
    <row r="5" spans="1:68" ht="33" customHeight="1">
      <c r="B5" s="73" t="s">
        <v>10</v>
      </c>
      <c r="C5" s="74"/>
      <c r="D5" s="79"/>
      <c r="E5" s="80"/>
      <c r="F5" s="10"/>
      <c r="G5" s="60">
        <f>G3-G4</f>
        <v>0</v>
      </c>
      <c r="H5" s="61" t="s">
        <v>11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 t="s">
        <v>1</v>
      </c>
      <c r="T5" s="10"/>
      <c r="U5" s="10"/>
      <c r="V5" s="7"/>
      <c r="W5" s="7"/>
      <c r="X5" s="7"/>
      <c r="Y5" s="7"/>
      <c r="Z5" s="7"/>
      <c r="AA5" s="10"/>
      <c r="AB5" s="10"/>
      <c r="AC5" s="7"/>
      <c r="AF5" s="7"/>
      <c r="AG5" s="7"/>
    </row>
    <row r="6" spans="1:68">
      <c r="B6" s="9"/>
      <c r="C6" s="10"/>
      <c r="D6" s="10"/>
      <c r="E6" s="10"/>
      <c r="F6" s="10"/>
      <c r="G6" s="10"/>
      <c r="H6" s="9"/>
      <c r="I6" s="10"/>
      <c r="J6" s="10"/>
      <c r="K6" s="10"/>
      <c r="L6" s="10"/>
      <c r="M6" s="10"/>
      <c r="N6" s="10"/>
      <c r="O6" s="10"/>
      <c r="U6" s="7"/>
      <c r="V6" s="7"/>
      <c r="W6" s="7"/>
      <c r="X6" s="7"/>
      <c r="Y6" s="7"/>
      <c r="Z6" s="7"/>
      <c r="AA6" s="7"/>
      <c r="AB6" s="7"/>
      <c r="AC6" s="7"/>
      <c r="AF6" s="7"/>
      <c r="AG6" s="7"/>
    </row>
    <row r="7" spans="1:68" s="4" customFormat="1" ht="54" customHeight="1">
      <c r="B7" s="46" t="s">
        <v>12</v>
      </c>
      <c r="C7" s="47" t="s">
        <v>13</v>
      </c>
      <c r="D7" s="48" t="s">
        <v>14</v>
      </c>
      <c r="E7" s="48" t="s">
        <v>15</v>
      </c>
      <c r="F7" s="47" t="s">
        <v>16</v>
      </c>
      <c r="G7" s="47" t="s">
        <v>17</v>
      </c>
      <c r="H7" s="47" t="s">
        <v>18</v>
      </c>
      <c r="I7" s="47" t="s">
        <v>0</v>
      </c>
      <c r="J7" s="47" t="s">
        <v>19</v>
      </c>
      <c r="K7" s="47" t="s">
        <v>43</v>
      </c>
      <c r="L7" s="47" t="s">
        <v>20</v>
      </c>
      <c r="M7" s="47" t="s">
        <v>21</v>
      </c>
      <c r="N7" s="47" t="s">
        <v>22</v>
      </c>
      <c r="O7" s="47" t="s">
        <v>23</v>
      </c>
      <c r="P7" s="47" t="s">
        <v>24</v>
      </c>
      <c r="Q7" s="47" t="s">
        <v>25</v>
      </c>
      <c r="R7" s="47" t="s">
        <v>26</v>
      </c>
      <c r="U7" s="38" t="s">
        <v>27</v>
      </c>
      <c r="V7" s="11"/>
      <c r="W7" s="38" t="s">
        <v>28</v>
      </c>
      <c r="X7" s="11"/>
      <c r="Y7" s="38" t="s">
        <v>29</v>
      </c>
      <c r="Z7" s="11"/>
      <c r="AA7" s="37" t="s">
        <v>12</v>
      </c>
      <c r="AB7" s="37" t="s">
        <v>30</v>
      </c>
      <c r="AC7" s="11"/>
      <c r="AD7" s="37" t="s">
        <v>16</v>
      </c>
      <c r="AE7" s="37" t="s">
        <v>30</v>
      </c>
      <c r="AF7" s="11"/>
      <c r="AG7" s="37" t="s">
        <v>29</v>
      </c>
      <c r="AH7" s="37" t="s">
        <v>30</v>
      </c>
    </row>
    <row r="8" spans="1:68" s="4" customFormat="1" ht="33" customHeight="1">
      <c r="B8" s="39"/>
      <c r="C8" s="68"/>
      <c r="D8" s="15"/>
      <c r="E8" s="12"/>
      <c r="F8" s="13"/>
      <c r="G8" s="15"/>
      <c r="H8" s="15"/>
      <c r="I8" s="27">
        <v>0</v>
      </c>
      <c r="J8" s="27">
        <v>0</v>
      </c>
      <c r="K8" s="63">
        <f>I8-J8</f>
        <v>0</v>
      </c>
      <c r="L8" s="49"/>
      <c r="M8" s="52">
        <f ca="1">L8-TODAY()</f>
        <v>-45169</v>
      </c>
      <c r="N8" s="55">
        <v>0</v>
      </c>
      <c r="O8" s="55"/>
      <c r="P8" s="55"/>
      <c r="Q8" s="55"/>
      <c r="R8" s="15"/>
      <c r="U8" s="29">
        <v>1</v>
      </c>
      <c r="V8" s="11"/>
      <c r="W8" s="34" t="s">
        <v>31</v>
      </c>
      <c r="X8" s="11"/>
      <c r="Y8" s="14" t="s">
        <v>32</v>
      </c>
      <c r="Z8" s="11"/>
      <c r="AA8" s="29">
        <v>1</v>
      </c>
      <c r="AB8" s="29">
        <f>COUNTIFS(PROJECTS4[NIVEAU DE SANTÉ DU PROJET],AA8)</f>
        <v>0</v>
      </c>
      <c r="AC8" s="11"/>
      <c r="AD8" s="34" t="s">
        <v>31</v>
      </c>
      <c r="AE8" s="34">
        <f>COUNTIFS(PROJECTS4[STATUT],AD8)</f>
        <v>0</v>
      </c>
      <c r="AF8" s="11"/>
      <c r="AG8" s="14" t="s">
        <v>32</v>
      </c>
      <c r="AH8" s="14">
        <f>COUNTIFS(PROJECTS4[PRIORITÉ],AG8)</f>
        <v>0</v>
      </c>
    </row>
    <row r="9" spans="1:68" s="4" customFormat="1" ht="33" customHeight="1">
      <c r="B9" s="40"/>
      <c r="C9" s="68"/>
      <c r="D9" s="26"/>
      <c r="E9" s="23"/>
      <c r="F9" s="24"/>
      <c r="G9" s="26"/>
      <c r="H9" s="26"/>
      <c r="I9" s="28">
        <v>0</v>
      </c>
      <c r="J9" s="28">
        <v>0</v>
      </c>
      <c r="K9" s="64">
        <f>I9-J9</f>
        <v>0</v>
      </c>
      <c r="L9" s="50"/>
      <c r="M9" s="53">
        <f t="shared" ref="M9:M25" ca="1" si="0">L9-TODAY()</f>
        <v>-45169</v>
      </c>
      <c r="N9" s="56">
        <v>0</v>
      </c>
      <c r="O9" s="56"/>
      <c r="P9" s="56"/>
      <c r="Q9" s="56"/>
      <c r="R9" s="26"/>
      <c r="U9" s="31">
        <v>2</v>
      </c>
      <c r="V9" s="11"/>
      <c r="W9" s="19" t="s">
        <v>33</v>
      </c>
      <c r="X9" s="11"/>
      <c r="Y9" s="16" t="s">
        <v>34</v>
      </c>
      <c r="Z9" s="11"/>
      <c r="AA9" s="31">
        <v>2</v>
      </c>
      <c r="AB9" s="31">
        <f>COUNTIFS(PROJECTS4[NIVEAU DE SANTÉ DU PROJET],AA9)</f>
        <v>0</v>
      </c>
      <c r="AC9" s="11"/>
      <c r="AD9" s="19" t="s">
        <v>33</v>
      </c>
      <c r="AE9" s="19">
        <f>COUNTIFS(PROJECTS4[STATUT],AD9)</f>
        <v>0</v>
      </c>
      <c r="AF9" s="11"/>
      <c r="AG9" s="16" t="s">
        <v>34</v>
      </c>
      <c r="AH9" s="16">
        <f>COUNTIFS(PROJECTS4[PRIORITÉ],AG9)</f>
        <v>0</v>
      </c>
    </row>
    <row r="10" spans="1:68" s="4" customFormat="1" ht="33" customHeight="1">
      <c r="B10" s="39"/>
      <c r="C10" s="68"/>
      <c r="D10" s="15"/>
      <c r="E10" s="12"/>
      <c r="F10" s="13"/>
      <c r="G10" s="15"/>
      <c r="H10" s="15"/>
      <c r="I10" s="27">
        <v>0</v>
      </c>
      <c r="J10" s="27">
        <v>0</v>
      </c>
      <c r="K10" s="63">
        <f t="shared" ref="K10:K25" si="1">I10-J10</f>
        <v>0</v>
      </c>
      <c r="L10" s="49"/>
      <c r="M10" s="52">
        <f t="shared" ca="1" si="0"/>
        <v>-45169</v>
      </c>
      <c r="N10" s="55">
        <v>0</v>
      </c>
      <c r="O10" s="55"/>
      <c r="P10" s="55"/>
      <c r="Q10" s="55"/>
      <c r="R10" s="15"/>
      <c r="U10" s="30">
        <v>3</v>
      </c>
      <c r="V10" s="11"/>
      <c r="W10" s="21" t="s">
        <v>35</v>
      </c>
      <c r="X10" s="11"/>
      <c r="Y10" s="17" t="s">
        <v>36</v>
      </c>
      <c r="Z10" s="11"/>
      <c r="AA10" s="30">
        <v>3</v>
      </c>
      <c r="AB10" s="30">
        <f>COUNTIFS(PROJECTS4[NIVEAU DE SANTÉ DU PROJET],AA10)</f>
        <v>0</v>
      </c>
      <c r="AC10" s="11"/>
      <c r="AD10" s="21" t="s">
        <v>35</v>
      </c>
      <c r="AE10" s="21">
        <f>COUNTIFS(PROJECTS4[STATUT],AD10)</f>
        <v>0</v>
      </c>
      <c r="AF10" s="11"/>
      <c r="AG10" s="17" t="s">
        <v>36</v>
      </c>
      <c r="AH10" s="17">
        <f>COUNTIFS(PROJECTS4[PRIORITÉ],AG10)</f>
        <v>0</v>
      </c>
    </row>
    <row r="11" spans="1:68" s="4" customFormat="1" ht="33" customHeight="1">
      <c r="B11" s="40"/>
      <c r="C11" s="25"/>
      <c r="D11" s="26"/>
      <c r="E11" s="23"/>
      <c r="F11" s="24"/>
      <c r="G11" s="26"/>
      <c r="H11" s="26"/>
      <c r="I11" s="28">
        <v>0</v>
      </c>
      <c r="J11" s="28">
        <v>0</v>
      </c>
      <c r="K11" s="64">
        <f t="shared" si="1"/>
        <v>0</v>
      </c>
      <c r="L11" s="50"/>
      <c r="M11" s="53">
        <f t="shared" ca="1" si="0"/>
        <v>-45169</v>
      </c>
      <c r="N11" s="56">
        <v>0</v>
      </c>
      <c r="O11" s="56"/>
      <c r="P11" s="56"/>
      <c r="Q11" s="56"/>
      <c r="R11" s="26"/>
      <c r="U11" s="32">
        <v>4</v>
      </c>
      <c r="V11" s="11"/>
      <c r="W11" s="35" t="s">
        <v>37</v>
      </c>
      <c r="X11" s="11"/>
      <c r="Y11" s="18" t="s">
        <v>38</v>
      </c>
      <c r="Z11" s="11"/>
      <c r="AA11" s="32">
        <v>4</v>
      </c>
      <c r="AB11" s="32">
        <f>COUNTIFS(PROJECTS4[NIVEAU DE SANTÉ DU PROJET],AA11)</f>
        <v>0</v>
      </c>
      <c r="AC11" s="11"/>
      <c r="AD11" s="35" t="s">
        <v>37</v>
      </c>
      <c r="AE11" s="35">
        <f>COUNTIFS(PROJECTS4[STATUT],AD11)</f>
        <v>0</v>
      </c>
      <c r="AF11" s="11"/>
      <c r="AG11" s="18" t="s">
        <v>38</v>
      </c>
      <c r="AH11" s="18">
        <f>COUNTIFS(PROJECTS4[PRIORITÉ],AG11)</f>
        <v>0</v>
      </c>
    </row>
    <row r="12" spans="1:68" s="4" customFormat="1" ht="33" customHeight="1">
      <c r="B12" s="39"/>
      <c r="C12" s="13"/>
      <c r="D12" s="15"/>
      <c r="E12" s="12"/>
      <c r="F12" s="13"/>
      <c r="G12" s="15"/>
      <c r="H12" s="15"/>
      <c r="I12" s="27">
        <v>0</v>
      </c>
      <c r="J12" s="27">
        <v>0</v>
      </c>
      <c r="K12" s="63">
        <f t="shared" si="1"/>
        <v>0</v>
      </c>
      <c r="L12" s="49"/>
      <c r="M12" s="52">
        <f t="shared" ca="1" si="0"/>
        <v>-45169</v>
      </c>
      <c r="N12" s="55">
        <v>0</v>
      </c>
      <c r="O12" s="55"/>
      <c r="P12" s="55"/>
      <c r="Q12" s="55"/>
      <c r="R12" s="15"/>
      <c r="U12" s="33">
        <v>5</v>
      </c>
      <c r="V12" s="11"/>
      <c r="W12" s="20" t="s">
        <v>39</v>
      </c>
      <c r="X12" s="11"/>
      <c r="Y12" s="11"/>
      <c r="Z12" s="11"/>
      <c r="AA12" s="33">
        <v>5</v>
      </c>
      <c r="AB12" s="33">
        <f>COUNTIFS(PROJECTS4[NIVEAU DE SANTÉ DU PROJET],AA12)</f>
        <v>0</v>
      </c>
      <c r="AC12" s="11"/>
      <c r="AD12" s="20" t="s">
        <v>39</v>
      </c>
      <c r="AE12" s="20">
        <f>COUNTIFS(PROJECTS4[STATUT],AD12)</f>
        <v>0</v>
      </c>
      <c r="AF12" s="11"/>
      <c r="AG12" s="11"/>
    </row>
    <row r="13" spans="1:68" s="4" customFormat="1" ht="33" customHeight="1">
      <c r="B13" s="40"/>
      <c r="C13" s="24"/>
      <c r="D13" s="26"/>
      <c r="E13" s="23"/>
      <c r="F13" s="24"/>
      <c r="G13" s="26"/>
      <c r="H13" s="26"/>
      <c r="I13" s="28">
        <v>0</v>
      </c>
      <c r="J13" s="28">
        <v>0</v>
      </c>
      <c r="K13" s="64">
        <f t="shared" si="1"/>
        <v>0</v>
      </c>
      <c r="L13" s="50"/>
      <c r="M13" s="53">
        <f t="shared" ca="1" si="0"/>
        <v>-45169</v>
      </c>
      <c r="N13" s="56">
        <v>0</v>
      </c>
      <c r="O13" s="56"/>
      <c r="P13" s="56"/>
      <c r="Q13" s="56"/>
      <c r="R13" s="26"/>
      <c r="U13" s="11"/>
      <c r="V13" s="11"/>
      <c r="W13" s="22" t="s">
        <v>40</v>
      </c>
      <c r="X13" s="11"/>
      <c r="Y13" s="11"/>
      <c r="Z13" s="11"/>
      <c r="AA13" s="11"/>
      <c r="AB13" s="11"/>
      <c r="AC13" s="11"/>
      <c r="AD13" s="22" t="s">
        <v>40</v>
      </c>
      <c r="AE13" s="22">
        <f>COUNTIFS(PROJECTS4[STATUT],AD13)</f>
        <v>0</v>
      </c>
      <c r="AF13" s="11"/>
      <c r="AG13" s="11"/>
    </row>
    <row r="14" spans="1:68" s="4" customFormat="1" ht="33" customHeight="1">
      <c r="B14" s="39"/>
      <c r="C14" s="13"/>
      <c r="D14" s="15"/>
      <c r="E14" s="12"/>
      <c r="F14" s="13"/>
      <c r="G14" s="15"/>
      <c r="H14" s="15"/>
      <c r="I14" s="27">
        <v>0</v>
      </c>
      <c r="J14" s="27">
        <v>0</v>
      </c>
      <c r="K14" s="63">
        <f t="shared" si="1"/>
        <v>0</v>
      </c>
      <c r="L14" s="49"/>
      <c r="M14" s="52">
        <f t="shared" ca="1" si="0"/>
        <v>-45169</v>
      </c>
      <c r="N14" s="55">
        <v>0</v>
      </c>
      <c r="O14" s="55"/>
      <c r="P14" s="55"/>
      <c r="Q14" s="55"/>
      <c r="R14" s="15"/>
      <c r="W14" s="24" t="s">
        <v>41</v>
      </c>
      <c r="AD14" s="24" t="s">
        <v>41</v>
      </c>
      <c r="AE14" s="24">
        <f>COUNTIFS(PROJECTS4[STATUT],AD14)</f>
        <v>0</v>
      </c>
    </row>
    <row r="15" spans="1:68" s="4" customFormat="1" ht="33" customHeight="1">
      <c r="B15" s="40"/>
      <c r="C15" s="24"/>
      <c r="D15" s="26"/>
      <c r="E15" s="23"/>
      <c r="F15" s="24"/>
      <c r="G15" s="26"/>
      <c r="H15" s="26"/>
      <c r="I15" s="28">
        <v>0</v>
      </c>
      <c r="J15" s="28">
        <v>0</v>
      </c>
      <c r="K15" s="64">
        <f t="shared" si="1"/>
        <v>0</v>
      </c>
      <c r="L15" s="50"/>
      <c r="M15" s="53">
        <f t="shared" ca="1" si="0"/>
        <v>-45169</v>
      </c>
      <c r="N15" s="56">
        <v>0</v>
      </c>
      <c r="O15" s="56"/>
      <c r="P15" s="56"/>
      <c r="Q15" s="56"/>
      <c r="R15" s="26"/>
    </row>
    <row r="16" spans="1:68" s="4" customFormat="1" ht="33" customHeight="1">
      <c r="B16" s="39"/>
      <c r="C16" s="13"/>
      <c r="D16" s="15"/>
      <c r="E16" s="12"/>
      <c r="F16" s="13"/>
      <c r="G16" s="15"/>
      <c r="H16" s="15"/>
      <c r="I16" s="27">
        <v>0</v>
      </c>
      <c r="J16" s="27">
        <v>0</v>
      </c>
      <c r="K16" s="63">
        <f t="shared" si="1"/>
        <v>0</v>
      </c>
      <c r="L16" s="49"/>
      <c r="M16" s="52">
        <f t="shared" ca="1" si="0"/>
        <v>-45169</v>
      </c>
      <c r="N16" s="55">
        <v>0</v>
      </c>
      <c r="O16" s="55"/>
      <c r="P16" s="55"/>
      <c r="Q16" s="55"/>
      <c r="R16" s="15"/>
    </row>
    <row r="17" spans="2:18" s="4" customFormat="1" ht="33" customHeight="1">
      <c r="B17" s="40"/>
      <c r="C17" s="24"/>
      <c r="D17" s="26"/>
      <c r="E17" s="23"/>
      <c r="F17" s="24"/>
      <c r="G17" s="26"/>
      <c r="H17" s="26"/>
      <c r="I17" s="28">
        <v>0</v>
      </c>
      <c r="J17" s="28">
        <v>0</v>
      </c>
      <c r="K17" s="64">
        <f t="shared" si="1"/>
        <v>0</v>
      </c>
      <c r="L17" s="50"/>
      <c r="M17" s="53">
        <f t="shared" ca="1" si="0"/>
        <v>-45169</v>
      </c>
      <c r="N17" s="56">
        <v>0</v>
      </c>
      <c r="O17" s="56"/>
      <c r="P17" s="56"/>
      <c r="Q17" s="56"/>
      <c r="R17" s="26"/>
    </row>
    <row r="18" spans="2:18" s="4" customFormat="1" ht="33" customHeight="1">
      <c r="B18" s="39"/>
      <c r="C18" s="13"/>
      <c r="D18" s="15"/>
      <c r="E18" s="12"/>
      <c r="F18" s="13"/>
      <c r="G18" s="15"/>
      <c r="H18" s="15"/>
      <c r="I18" s="27">
        <v>0</v>
      </c>
      <c r="J18" s="27">
        <v>0</v>
      </c>
      <c r="K18" s="63">
        <f t="shared" si="1"/>
        <v>0</v>
      </c>
      <c r="L18" s="49"/>
      <c r="M18" s="52">
        <f t="shared" ca="1" si="0"/>
        <v>-45169</v>
      </c>
      <c r="N18" s="55">
        <v>0</v>
      </c>
      <c r="O18" s="55"/>
      <c r="P18" s="55"/>
      <c r="Q18" s="55"/>
      <c r="R18" s="15"/>
    </row>
    <row r="19" spans="2:18" s="4" customFormat="1" ht="33" customHeight="1">
      <c r="B19" s="40"/>
      <c r="C19" s="24"/>
      <c r="D19" s="26"/>
      <c r="E19" s="23"/>
      <c r="F19" s="24"/>
      <c r="G19" s="26"/>
      <c r="H19" s="26"/>
      <c r="I19" s="28">
        <v>0</v>
      </c>
      <c r="J19" s="28">
        <v>0</v>
      </c>
      <c r="K19" s="64">
        <f t="shared" si="1"/>
        <v>0</v>
      </c>
      <c r="L19" s="50"/>
      <c r="M19" s="53">
        <f t="shared" ca="1" si="0"/>
        <v>-45169</v>
      </c>
      <c r="N19" s="56">
        <v>0</v>
      </c>
      <c r="O19" s="56"/>
      <c r="P19" s="56"/>
      <c r="Q19" s="56"/>
      <c r="R19" s="26"/>
    </row>
    <row r="20" spans="2:18" s="4" customFormat="1" ht="33" customHeight="1">
      <c r="B20" s="39"/>
      <c r="C20" s="13"/>
      <c r="D20" s="15"/>
      <c r="E20" s="12"/>
      <c r="F20" s="13"/>
      <c r="G20" s="15"/>
      <c r="H20" s="15"/>
      <c r="I20" s="27">
        <v>0</v>
      </c>
      <c r="J20" s="27">
        <v>0</v>
      </c>
      <c r="K20" s="63">
        <f t="shared" si="1"/>
        <v>0</v>
      </c>
      <c r="L20" s="49"/>
      <c r="M20" s="52">
        <f t="shared" ca="1" si="0"/>
        <v>-45169</v>
      </c>
      <c r="N20" s="55">
        <v>0</v>
      </c>
      <c r="O20" s="55"/>
      <c r="P20" s="55"/>
      <c r="Q20" s="55"/>
      <c r="R20" s="15"/>
    </row>
    <row r="21" spans="2:18" s="4" customFormat="1" ht="33" customHeight="1">
      <c r="B21" s="40"/>
      <c r="C21" s="24"/>
      <c r="D21" s="26"/>
      <c r="E21" s="23"/>
      <c r="F21" s="24"/>
      <c r="G21" s="26"/>
      <c r="H21" s="26"/>
      <c r="I21" s="28">
        <v>0</v>
      </c>
      <c r="J21" s="28">
        <v>0</v>
      </c>
      <c r="K21" s="64">
        <f t="shared" si="1"/>
        <v>0</v>
      </c>
      <c r="L21" s="50"/>
      <c r="M21" s="53">
        <f t="shared" ca="1" si="0"/>
        <v>-45169</v>
      </c>
      <c r="N21" s="56">
        <v>0</v>
      </c>
      <c r="O21" s="56"/>
      <c r="P21" s="56"/>
      <c r="Q21" s="56"/>
      <c r="R21" s="26"/>
    </row>
    <row r="22" spans="2:18" s="4" customFormat="1" ht="33" customHeight="1">
      <c r="B22" s="39"/>
      <c r="C22" s="13"/>
      <c r="D22" s="15"/>
      <c r="E22" s="12"/>
      <c r="F22" s="13"/>
      <c r="G22" s="15"/>
      <c r="H22" s="15"/>
      <c r="I22" s="27">
        <v>0</v>
      </c>
      <c r="J22" s="27">
        <v>0</v>
      </c>
      <c r="K22" s="63">
        <f t="shared" si="1"/>
        <v>0</v>
      </c>
      <c r="L22" s="49"/>
      <c r="M22" s="52">
        <f t="shared" ca="1" si="0"/>
        <v>-45169</v>
      </c>
      <c r="N22" s="55">
        <v>0</v>
      </c>
      <c r="O22" s="55"/>
      <c r="P22" s="55"/>
      <c r="Q22" s="55"/>
      <c r="R22" s="15"/>
    </row>
    <row r="23" spans="2:18" s="4" customFormat="1" ht="33" customHeight="1">
      <c r="B23" s="40"/>
      <c r="C23" s="24"/>
      <c r="D23" s="26"/>
      <c r="E23" s="23"/>
      <c r="F23" s="24"/>
      <c r="G23" s="26"/>
      <c r="H23" s="26"/>
      <c r="I23" s="28">
        <v>0</v>
      </c>
      <c r="J23" s="28">
        <v>0</v>
      </c>
      <c r="K23" s="64">
        <f t="shared" si="1"/>
        <v>0</v>
      </c>
      <c r="L23" s="50"/>
      <c r="M23" s="53">
        <f t="shared" ca="1" si="0"/>
        <v>-45169</v>
      </c>
      <c r="N23" s="56">
        <v>0</v>
      </c>
      <c r="O23" s="56"/>
      <c r="P23" s="56"/>
      <c r="Q23" s="56"/>
      <c r="R23" s="26"/>
    </row>
    <row r="24" spans="2:18" s="4" customFormat="1" ht="33" customHeight="1">
      <c r="B24" s="39"/>
      <c r="C24" s="13"/>
      <c r="D24" s="15"/>
      <c r="E24" s="12"/>
      <c r="F24" s="13"/>
      <c r="G24" s="15"/>
      <c r="H24" s="15"/>
      <c r="I24" s="27">
        <v>0</v>
      </c>
      <c r="J24" s="27">
        <v>0</v>
      </c>
      <c r="K24" s="63">
        <f t="shared" si="1"/>
        <v>0</v>
      </c>
      <c r="L24" s="49"/>
      <c r="M24" s="52">
        <f t="shared" ca="1" si="0"/>
        <v>-45169</v>
      </c>
      <c r="N24" s="55">
        <v>0</v>
      </c>
      <c r="O24" s="55"/>
      <c r="P24" s="55"/>
      <c r="Q24" s="55"/>
      <c r="R24" s="15"/>
    </row>
    <row r="25" spans="2:18" s="4" customFormat="1" ht="33" customHeight="1">
      <c r="B25" s="41"/>
      <c r="C25" s="42"/>
      <c r="D25" s="44"/>
      <c r="E25" s="43"/>
      <c r="F25" s="42"/>
      <c r="G25" s="44"/>
      <c r="H25" s="44"/>
      <c r="I25" s="45">
        <v>0</v>
      </c>
      <c r="J25" s="45">
        <v>0</v>
      </c>
      <c r="K25" s="65">
        <f t="shared" si="1"/>
        <v>0</v>
      </c>
      <c r="L25" s="51"/>
      <c r="M25" s="54">
        <f t="shared" ca="1" si="0"/>
        <v>-45169</v>
      </c>
      <c r="N25" s="57">
        <v>0</v>
      </c>
      <c r="O25" s="57"/>
      <c r="P25" s="57"/>
      <c r="Q25" s="57"/>
      <c r="R25" s="44"/>
    </row>
  </sheetData>
  <mergeCells count="9">
    <mergeCell ref="B5:C5"/>
    <mergeCell ref="D5:E5"/>
    <mergeCell ref="B2:C2"/>
    <mergeCell ref="D2:E2"/>
    <mergeCell ref="G2:H2"/>
    <mergeCell ref="B3:C3"/>
    <mergeCell ref="D3:E3"/>
    <mergeCell ref="B4:C4"/>
    <mergeCell ref="D4:E4"/>
  </mergeCells>
  <conditionalFormatting sqref="B8:B25">
    <cfRule type="containsText" dxfId="15" priority="9" operator="containsText" text="4">
      <formula>NOT(ISERROR(SEARCH("4",B8)))</formula>
    </cfRule>
    <cfRule type="containsText" dxfId="14" priority="8" operator="containsText" text="3">
      <formula>NOT(ISERROR(SEARCH("3",B8)))</formula>
    </cfRule>
    <cfRule type="containsText" dxfId="13" priority="7" operator="containsText" text="2">
      <formula>NOT(ISERROR(SEARCH("2",B8)))</formula>
    </cfRule>
    <cfRule type="containsText" dxfId="12" priority="6" operator="containsText" text="1">
      <formula>NOT(ISERROR(SEARCH("1",B8)))</formula>
    </cfRule>
    <cfRule type="containsText" dxfId="11" priority="5" operator="containsText" text="5">
      <formula>NOT(ISERROR(SEARCH("5",B8)))</formula>
    </cfRule>
  </conditionalFormatting>
  <conditionalFormatting sqref="C8:C25">
    <cfRule type="containsText" dxfId="10" priority="11" operator="containsText" text="MOYENNE">
      <formula>NOT(ISERROR(SEARCH("MOYENNE",C8)))</formula>
    </cfRule>
    <cfRule type="containsText" dxfId="9" priority="12" operator="containsText" text="ÉLEVÉE">
      <formula>NOT(ISERROR(SEARCH("ÉLEVÉE",C8)))</formula>
    </cfRule>
    <cfRule type="containsText" dxfId="8" priority="13" operator="containsText" text="EXTRÊME">
      <formula>NOT(ISERROR(SEARCH("EXTRÊME",C8)))</formula>
    </cfRule>
    <cfRule type="containsText" dxfId="7" priority="10" operator="containsText" text="FAIBLE">
      <formula>NOT(ISERROR(SEARCH("FAIBLE",C8)))</formula>
    </cfRule>
  </conditionalFormatting>
  <conditionalFormatting sqref="F8:F25">
    <cfRule type="containsText" dxfId="6" priority="1" operator="containsText" text="AUTRE">
      <formula>NOT(ISERROR(SEARCH("AUTRE",F8)))</formula>
    </cfRule>
    <cfRule type="containsText" dxfId="5" priority="4" operator="containsText" text="EN ATTENTE">
      <formula>NOT(ISERROR(SEARCH("EN ATTENTE",F8)))</formula>
    </cfRule>
    <cfRule type="containsText" dxfId="4" priority="3" operator="containsText" text="TERMINÉ">
      <formula>NOT(ISERROR(SEARCH("TERMINÉ",F8)))</formula>
    </cfRule>
    <cfRule type="containsText" dxfId="3" priority="2" operator="containsText" text="SUPERVISION">
      <formula>NOT(ISERROR(SEARCH("SUPERVISION",F8)))</formula>
    </cfRule>
    <cfRule type="containsText" dxfId="2" priority="14" operator="containsText" text="DEMANDE FORMULÉE">
      <formula>NOT(ISERROR(SEARCH("DEMANDE FORMULÉE",F8)))</formula>
    </cfRule>
    <cfRule type="containsText" dxfId="1" priority="15" operator="containsText" text="APPROUVÉ">
      <formula>NOT(ISERROR(SEARCH("APPROUVÉ",F8)))</formula>
    </cfRule>
    <cfRule type="containsText" dxfId="0" priority="16" operator="containsText" text="PHASE DE PLANIFICATION">
      <formula>NOT(ISERROR(SEARCH("PHASE DE PLANIFICATION",F8)))</formula>
    </cfRule>
  </conditionalFormatting>
  <conditionalFormatting sqref="N8:Q25">
    <cfRule type="dataBar" priority="17">
      <dataBar>
        <cfvo type="percent" val="0"/>
        <cfvo type="percent" val="100"/>
        <color theme="5"/>
      </dataBar>
      <extLst>
        <ext xmlns:x14="http://schemas.microsoft.com/office/spreadsheetml/2009/9/main" uri="{B025F937-C7B1-47D3-B67F-A62EFF666E3E}">
          <x14:id>{69A1E1F9-AACB-6F4D-910B-CC2FBD2EC443}</x14:id>
        </ext>
      </extLst>
    </cfRule>
  </conditionalFormatting>
  <dataValidations count="3">
    <dataValidation type="list" allowBlank="1" showInputMessage="1" showErrorMessage="1" sqref="F8:F25" xr:uid="{00000000-0002-0000-0100-000000000000}">
      <formula1>$W$8:$W$14</formula1>
    </dataValidation>
    <dataValidation type="list" allowBlank="1" showInputMessage="1" showErrorMessage="1" sqref="B8:B25" xr:uid="{00000000-0002-0000-0100-000001000000}">
      <formula1>$U$8:$U$12</formula1>
    </dataValidation>
    <dataValidation type="list" allowBlank="1" showInputMessage="1" showErrorMessage="1" sqref="C8:C25" xr:uid="{00000000-0002-0000-0100-000002000000}">
      <formula1>$Y$8:$Y$11</formula1>
    </dataValidation>
  </dataValidations>
  <pageMargins left="0.25" right="0.25" top="0.25" bottom="0.25" header="0" footer="0"/>
  <pageSetup scale="58" fitToHeight="0" orientation="landscape" verticalDpi="0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A1E1F9-AACB-6F4D-910B-CC2FBD2EC443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9"/>
            </x14:dataBar>
          </x14:cfRule>
          <xm:sqref>N8:Q25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sqref="A1:XFD1048576"/>
    </sheetView>
  </sheetViews>
  <sheetFormatPr baseColWidth="10" defaultColWidth="11.83203125" defaultRowHeight="15"/>
  <cols>
    <col min="1" max="1" width="3.5" style="70" customWidth="1"/>
    <col min="2" max="2" width="96.5" style="70" customWidth="1"/>
    <col min="3" max="16384" width="11.83203125" style="70"/>
  </cols>
  <sheetData>
    <row r="2" spans="2:2" ht="119">
      <c r="B2" s="69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Synthèse du portefeuille de pr1</vt:lpstr>
      <vt:lpstr>Synthèse du portefeuille de pr2</vt:lpstr>
      <vt:lpstr>-Exclusion de responsabilité-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cp:lastPrinted>2015-10-19T18:36:58Z</cp:lastPrinted>
  <dcterms:created xsi:type="dcterms:W3CDTF">2015-10-19T17:42:33Z</dcterms:created>
  <dcterms:modified xsi:type="dcterms:W3CDTF">2023-08-31T22:35:42Z</dcterms:modified>
</cp:coreProperties>
</file>