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F1F9E11D-7931-E04B-9992-5CAC975AF4D4}" xr6:coauthVersionLast="47" xr6:coauthVersionMax="47" xr10:uidLastSave="{00000000-0000-0000-0000-000000000000}"/>
  <bookViews>
    <workbookView xWindow="43620" yWindow="0" windowWidth="30820" windowHeight="21540" xr2:uid="{00000000-000D-0000-FFFF-FFFF00000000}"/>
  </bookViews>
  <sheets>
    <sheet name="プロジェクト ポートフォリオ サマリー" sheetId="4" r:id="rId1"/>
    <sheet name="空白のプロジェクト ポートフォリオ サマリー" sheetId="5" r:id="rId2"/>
    <sheet name="– 免責条項 –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9" i="5" l="1"/>
  <c r="AH10" i="5"/>
  <c r="AH11" i="5"/>
  <c r="AE9" i="5"/>
  <c r="AE10" i="5"/>
  <c r="AE11" i="5"/>
  <c r="AE12" i="5"/>
  <c r="AE13" i="5"/>
  <c r="AE14" i="5"/>
  <c r="AB9" i="5"/>
  <c r="AB10" i="5"/>
  <c r="AB11" i="5"/>
  <c r="AB12" i="5"/>
  <c r="AH8" i="5"/>
  <c r="AE8" i="5"/>
  <c r="AB8" i="5"/>
  <c r="AH9" i="4"/>
  <c r="G4" i="5"/>
  <c r="G3" i="5"/>
  <c r="D4" i="5"/>
  <c r="G5" i="4"/>
  <c r="G4" i="4"/>
  <c r="G6" i="4" s="1"/>
  <c r="AH10" i="4"/>
  <c r="AH11" i="4"/>
  <c r="AH12" i="4"/>
  <c r="AE10" i="4"/>
  <c r="AE11" i="4"/>
  <c r="AE12" i="4"/>
  <c r="AE13" i="4"/>
  <c r="AE14" i="4"/>
  <c r="AE15" i="4"/>
  <c r="AB10" i="4"/>
  <c r="AB11" i="4"/>
  <c r="AB12" i="4"/>
  <c r="AB13" i="4"/>
  <c r="AE9" i="4"/>
  <c r="AB9" i="4"/>
  <c r="D5" i="4"/>
  <c r="M25" i="5"/>
  <c r="K25" i="5"/>
  <c r="M24" i="5"/>
  <c r="K24" i="5"/>
  <c r="M23" i="5"/>
  <c r="K23" i="5"/>
  <c r="M22" i="5"/>
  <c r="K22" i="5"/>
  <c r="M21" i="5"/>
  <c r="K21" i="5"/>
  <c r="M20" i="5"/>
  <c r="K20" i="5"/>
  <c r="M19" i="5"/>
  <c r="K19" i="5"/>
  <c r="M18" i="5"/>
  <c r="K18" i="5"/>
  <c r="M17" i="5"/>
  <c r="K17" i="5"/>
  <c r="M16" i="5"/>
  <c r="K16" i="5"/>
  <c r="M15" i="5"/>
  <c r="K15" i="5"/>
  <c r="M14" i="5"/>
  <c r="K14" i="5"/>
  <c r="M13" i="5"/>
  <c r="K13" i="5"/>
  <c r="M12" i="5"/>
  <c r="K12" i="5"/>
  <c r="M11" i="5"/>
  <c r="K11" i="5"/>
  <c r="M10" i="5"/>
  <c r="K10" i="5"/>
  <c r="M9" i="5"/>
  <c r="K9" i="5"/>
  <c r="M8" i="5"/>
  <c r="K8" i="5"/>
  <c r="G5" i="5"/>
  <c r="M10" i="4"/>
  <c r="M9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10" i="4"/>
  <c r="K9" i="4"/>
</calcChain>
</file>

<file path=xl/sharedStrings.xml><?xml version="1.0" encoding="utf-8"?>
<sst xmlns="http://schemas.openxmlformats.org/spreadsheetml/2006/main" count="139" uniqueCount="55">
  <si>
    <t xml:space="preserve">       </t>
  </si>
  <si>
    <r>
      <rPr>
        <b/>
        <sz val="10"/>
        <color theme="0"/>
        <rFont val="MS PGothic"/>
        <family val="2"/>
        <charset val="128"/>
      </rPr>
      <t>部門</t>
    </r>
  </si>
  <si>
    <r>
      <rPr>
        <b/>
        <sz val="12"/>
        <color theme="0" tint="-0.499984740745262"/>
        <rFont val="MS PGothic"/>
        <family val="2"/>
        <charset val="128"/>
      </rPr>
      <t>ポートフォリオの財務状況</t>
    </r>
  </si>
  <si>
    <r>
      <rPr>
        <b/>
        <sz val="10"/>
        <color theme="0"/>
        <rFont val="MS PGothic"/>
        <family val="2"/>
        <charset val="128"/>
      </rPr>
      <t>部門リード</t>
    </r>
  </si>
  <si>
    <r>
      <rPr>
        <b/>
        <sz val="11"/>
        <color theme="0" tint="-0.499984740745262"/>
        <rFont val="MS PGothic"/>
        <family val="2"/>
        <charset val="128"/>
      </rPr>
      <t>予算</t>
    </r>
  </si>
  <si>
    <r>
      <rPr>
        <b/>
        <sz val="10"/>
        <color theme="0"/>
        <rFont val="MS PGothic"/>
        <family val="2"/>
        <charset val="128"/>
      </rPr>
      <t>プロジェクトの数</t>
    </r>
  </si>
  <si>
    <r>
      <rPr>
        <b/>
        <sz val="11"/>
        <color theme="0" tint="-0.499984740745262"/>
        <rFont val="MS PGothic"/>
        <family val="2"/>
        <charset val="128"/>
      </rPr>
      <t>実績</t>
    </r>
  </si>
  <si>
    <r>
      <rPr>
        <b/>
        <sz val="10"/>
        <color theme="0"/>
        <rFont val="MS PGothic"/>
        <family val="2"/>
        <charset val="128"/>
      </rPr>
      <t>最終更新日</t>
    </r>
  </si>
  <si>
    <r>
      <rPr>
        <b/>
        <sz val="11"/>
        <color theme="0"/>
        <rFont val="MS PGothic"/>
        <family val="2"/>
        <charset val="128"/>
      </rPr>
      <t>残高</t>
    </r>
  </si>
  <si>
    <r>
      <rPr>
        <b/>
        <sz val="10"/>
        <color theme="0"/>
        <rFont val="MS PGothic"/>
        <family val="2"/>
        <charset val="128"/>
      </rPr>
      <t>プロジェクトの健全性レベル</t>
    </r>
  </si>
  <si>
    <r>
      <rPr>
        <b/>
        <sz val="10"/>
        <color theme="0"/>
        <rFont val="MS PGothic"/>
        <family val="2"/>
        <charset val="128"/>
      </rPr>
      <t>優先度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</si>
  <si>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ID</t>
    </r>
  </si>
  <si>
    <r>
      <rPr>
        <b/>
        <sz val="10"/>
        <color theme="0"/>
        <rFont val="MS PGothic"/>
        <family val="2"/>
        <charset val="128"/>
      </rPr>
      <t>プロジェクト名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</si>
  <si>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</si>
  <si>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サマリー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</si>
  <si>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マネージャー</t>
    </r>
  </si>
  <si>
    <r>
      <rPr>
        <b/>
        <sz val="10"/>
        <color theme="0"/>
        <rFont val="MS PGothic"/>
        <family val="2"/>
        <charset val="128"/>
      </rPr>
      <t>予算</t>
    </r>
  </si>
  <si>
    <r>
      <rPr>
        <b/>
        <sz val="10"/>
        <color theme="0"/>
        <rFont val="MS PGothic"/>
        <family val="2"/>
        <charset val="128"/>
      </rPr>
      <t>実績</t>
    </r>
  </si>
  <si>
    <r>
      <rPr>
        <b/>
        <sz val="10"/>
        <color theme="0"/>
        <rFont val="MS PGothic"/>
        <family val="2"/>
        <charset val="128"/>
      </rPr>
      <t>予算が
実績を</t>
    </r>
    <r>
      <rPr>
        <b/>
        <i/>
        <sz val="10"/>
        <color theme="0"/>
        <rFont val="MS PGothic"/>
        <family val="2"/>
        <charset val="128"/>
      </rPr>
      <t>下回る</t>
    </r>
    <r>
      <rPr>
        <b/>
        <sz val="10"/>
        <color theme="0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</si>
  <si>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完了予定日</t>
    </r>
  </si>
  <si>
    <r>
      <rPr>
        <b/>
        <sz val="10"/>
        <color theme="0"/>
        <rFont val="MS PGothic"/>
        <family val="2"/>
        <charset val="128"/>
      </rPr>
      <t>残りの日数</t>
    </r>
  </si>
  <si>
    <r>
      <rPr>
        <b/>
        <sz val="10"/>
        <color theme="0"/>
        <rFont val="MS PGothic"/>
        <family val="2"/>
        <charset val="128"/>
      </rPr>
      <t>プロジェクトの完了率</t>
    </r>
  </si>
  <si>
    <r>
      <rPr>
        <b/>
        <sz val="10"/>
        <color theme="0"/>
        <rFont val="MS PGothic"/>
        <family val="2"/>
        <charset val="128"/>
      </rPr>
      <t>関連するリスク</t>
    </r>
  </si>
  <si>
    <r>
      <rPr>
        <b/>
        <sz val="10"/>
        <color theme="0"/>
        <rFont val="MS PGothic"/>
        <family val="2"/>
        <charset val="128"/>
      </rPr>
      <t>費用対効果分析の結果</t>
    </r>
  </si>
  <si>
    <r>
      <rPr>
        <b/>
        <sz val="10"/>
        <color theme="0"/>
        <rFont val="MS PGothic"/>
        <family val="2"/>
        <charset val="128"/>
      </rPr>
      <t>解説</t>
    </r>
  </si>
  <si>
    <r>
      <rPr>
        <b/>
        <sz val="10"/>
        <color theme="0"/>
        <rFont val="MS PGothic"/>
        <family val="2"/>
        <charset val="128"/>
      </rPr>
      <t>添付ファイル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リンク</t>
    </r>
  </si>
  <si>
    <r>
      <rPr>
        <b/>
        <sz val="10"/>
        <color theme="0"/>
        <rFont val="MS PGothic"/>
        <family val="2"/>
        <charset val="128"/>
      </rPr>
      <t>プロジェクトの健全性レベル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</si>
  <si>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b/>
        <sz val="10"/>
        <color theme="0"/>
        <rFont val="MS PGothic"/>
        <family val="2"/>
        <charset val="128"/>
      </rPr>
      <t>ステータス
キー</t>
    </r>
  </si>
  <si>
    <r>
      <rPr>
        <b/>
        <sz val="10"/>
        <color theme="0"/>
        <rFont val="MS PGothic"/>
        <family val="2"/>
        <charset val="128"/>
      </rPr>
      <t>優先度キー</t>
    </r>
  </si>
  <si>
    <r>
      <rPr>
        <b/>
        <sz val="10"/>
        <color theme="0"/>
        <rFont val="MS PGothic"/>
        <family val="2"/>
        <charset val="128"/>
      </rPr>
      <t>プロジェクトの健全性レベル</t>
    </r>
    <r>
      <rPr>
        <b/>
        <sz val="10"/>
        <color theme="0"/>
        <rFont val="Century Gothic"/>
        <family val="2"/>
      </rPr>
      <t xml:space="preserve"> CT</t>
    </r>
  </si>
  <si>
    <r>
      <rPr>
        <b/>
        <sz val="10"/>
        <color theme="0"/>
        <rFont val="MS PGothic"/>
        <family val="2"/>
        <charset val="128"/>
      </rPr>
      <t>数量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</si>
  <si>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カウント</t>
    </r>
  </si>
  <si>
    <r>
      <rPr>
        <b/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</si>
  <si>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他</t>
    </r>
  </si>
  <si>
    <r>
      <rPr>
        <sz val="10"/>
        <color theme="1"/>
        <rFont val="MS PGothic"/>
        <family val="2"/>
        <charset val="128"/>
      </rPr>
      <t>リクエストが送信された</t>
    </r>
  </si>
  <si>
    <r>
      <rPr>
        <b/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</si>
  <si>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モニター</t>
    </r>
  </si>
  <si>
    <r>
      <rPr>
        <sz val="10"/>
        <color theme="1"/>
        <rFont val="MS PGothic"/>
        <family val="2"/>
        <charset val="128"/>
      </rPr>
      <t>承認済み</t>
    </r>
  </si>
  <si>
    <r>
      <rPr>
        <b/>
        <sz val="10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</si>
  <si>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</si>
  <si>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計画フェーズ</t>
    </r>
  </si>
  <si>
    <r>
      <rPr>
        <b/>
        <sz val="10"/>
        <color theme="1"/>
        <rFont val="MS PGothic"/>
        <family val="2"/>
        <charset val="128"/>
      </rPr>
      <t>最も高程度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</si>
  <si>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</si>
  <si>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</si>
  <si>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</si>
  <si>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高</t>
    </r>
  </si>
  <si>
    <r>
      <rPr>
        <i/>
        <sz val="12"/>
        <color theme="1"/>
        <rFont val="MS PGothic"/>
        <family val="2"/>
        <charset val="128"/>
      </rPr>
      <t>下にプロジェクト</t>
    </r>
    <r>
      <rPr>
        <i/>
        <sz val="12"/>
        <color theme="1"/>
        <rFont val="Century Gothic"/>
        <family val="2"/>
      </rPr>
      <t xml:space="preserve"> </t>
    </r>
    <r>
      <rPr>
        <i/>
        <sz val="12"/>
        <color theme="1"/>
        <rFont val="MS PGothic"/>
        <family val="2"/>
        <charset val="128"/>
      </rPr>
      <t>データを入力します。チャート、グラフ、サマリー情報が自動的に入力されます。</t>
    </r>
    <r>
      <rPr>
        <i/>
        <sz val="12"/>
        <color theme="1"/>
        <rFont val="Century Gothic"/>
        <family val="2"/>
      </rPr>
      <t xml:space="preserve"> 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</si>
  <si>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3" type="noConversion"/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</si>
  <si>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マネージャー</t>
    </r>
    <phoneticPr fontId="33" type="noConversion"/>
  </si>
  <si>
    <r>
      <rPr>
        <b/>
        <sz val="10"/>
        <color theme="0"/>
        <rFont val="MS PGothic"/>
        <family val="2"/>
        <charset val="128"/>
      </rPr>
      <t>予算が
実績を</t>
    </r>
    <r>
      <rPr>
        <b/>
        <i/>
        <sz val="10"/>
        <color theme="0"/>
        <rFont val="MS PGothic"/>
        <family val="2"/>
        <charset val="128"/>
      </rPr>
      <t>下回る</t>
    </r>
    <r>
      <rPr>
        <b/>
        <sz val="10"/>
        <color theme="0"/>
        <rFont val="Century Gothic"/>
        <family val="2"/>
      </rPr>
      <t xml:space="preserve"> </t>
    </r>
    <phoneticPr fontId="6" type="noConversion"/>
  </si>
  <si>
    <t>関連するリスク</t>
    <phoneticPr fontId="6" type="noConversion"/>
  </si>
  <si>
    <t>ポートフォリオの財務状況</t>
    <phoneticPr fontId="33" type="noConversion"/>
  </si>
  <si>
    <r>
      <rPr>
        <b/>
        <sz val="22"/>
        <color theme="0" tint="-0.34998626667073579"/>
        <rFont val="MS PGothic"/>
        <family val="2"/>
        <charset val="128"/>
      </rPr>
      <t>プロジェクト</t>
    </r>
    <r>
      <rPr>
        <b/>
        <sz val="22"/>
        <color theme="0" tint="-0.34998626667073579"/>
        <rFont val="Century Gothic"/>
        <family val="2"/>
      </rPr>
      <t xml:space="preserve"> </t>
    </r>
    <r>
      <rPr>
        <b/>
        <sz val="22"/>
        <color theme="0" tint="-0.34998626667073579"/>
        <rFont val="MS PGothic"/>
        <family val="2"/>
        <charset val="128"/>
      </rPr>
      <t>ポートフォリオ</t>
    </r>
    <r>
      <rPr>
        <b/>
        <sz val="22"/>
        <color theme="0" tint="-0.34998626667073579"/>
        <rFont val="Century Gothic"/>
        <family val="2"/>
      </rPr>
      <t xml:space="preserve"> </t>
    </r>
    <r>
      <rPr>
        <b/>
        <sz val="22"/>
        <color theme="0" tint="-0.34998626667073579"/>
        <rFont val="MS PGothic"/>
        <family val="2"/>
        <charset val="128"/>
      </rPr>
      <t>サマリー</t>
    </r>
    <r>
      <rPr>
        <b/>
        <sz val="22"/>
        <color theme="0" tint="-0.34998626667073579"/>
        <rFont val="Century Gothic"/>
        <family val="2"/>
      </rPr>
      <t xml:space="preserve"> </t>
    </r>
    <r>
      <rPr>
        <b/>
        <sz val="22"/>
        <color theme="0" tint="-0.34998626667073579"/>
        <rFont val="MS PGothic"/>
        <family val="2"/>
        <charset val="128"/>
      </rPr>
      <t>テンプレート</t>
    </r>
    <phoneticPr fontId="33" type="noConversion"/>
  </si>
  <si>
    <r>
      <rPr>
        <b/>
        <sz val="24"/>
        <color theme="0" tint="-0.34998626667073579"/>
        <rFont val="MS PGothic"/>
        <family val="2"/>
        <charset val="128"/>
      </rPr>
      <t>プロジェクト</t>
    </r>
    <r>
      <rPr>
        <b/>
        <sz val="24"/>
        <color theme="0" tint="-0.34998626667073579"/>
        <rFont val="Century Gothic"/>
        <family val="2"/>
      </rPr>
      <t xml:space="preserve"> </t>
    </r>
    <r>
      <rPr>
        <b/>
        <sz val="24"/>
        <color theme="0" tint="-0.34998626667073579"/>
        <rFont val="MS PGothic"/>
        <family val="2"/>
        <charset val="128"/>
      </rPr>
      <t>ポートフォリオ</t>
    </r>
    <r>
      <rPr>
        <b/>
        <sz val="24"/>
        <color theme="0" tint="-0.34998626667073579"/>
        <rFont val="Century Gothic"/>
        <family val="2"/>
      </rPr>
      <t xml:space="preserve"> </t>
    </r>
    <r>
      <rPr>
        <b/>
        <sz val="24"/>
        <color theme="0" tint="-0.34998626667073579"/>
        <rFont val="MS PGothic"/>
        <family val="2"/>
        <charset val="128"/>
      </rPr>
      <t>サマリー</t>
    </r>
    <r>
      <rPr>
        <b/>
        <sz val="24"/>
        <color theme="0" tint="-0.34998626667073579"/>
        <rFont val="Century Gothic"/>
        <family val="2"/>
      </rPr>
      <t xml:space="preserve"> </t>
    </r>
    <r>
      <rPr>
        <b/>
        <sz val="24"/>
        <color theme="0" tint="-0.34998626667073579"/>
        <rFont val="MS PGothic"/>
        <family val="2"/>
        <charset val="128"/>
      </rPr>
      <t>テンプレート</t>
    </r>
  </si>
  <si>
    <t>SMARTSHEET でプロジェクト ポートフォリオ サマリー テンプレートを作成するには、ここをクリックしてください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</si>
</sst>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_);_(&quot;$&quot;* \(#,##0\);_(&quot;$&quot;* &quot;-&quot;??_);_(@_)"/>
    <numFmt numFmtId="165" formatCode="mm/dd/yy;@"/>
    <numFmt numFmtId="166" formatCode="0_);[Red]\(0\)"/>
  </numFmts>
  <fonts count="42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 tint="-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2"/>
      <color theme="0" tint="-0.499984740745262"/>
      <name val="MS PGothic"/>
      <family val="2"/>
      <charset val="128"/>
    </font>
    <font>
      <b/>
      <sz val="11"/>
      <color theme="0" tint="-0.499984740745262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i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1"/>
      <color theme="1"/>
      <name val="Century Gothic"/>
      <family val="2"/>
    </font>
    <font>
      <sz val="12"/>
      <color rgb="FF000000"/>
      <name val="Century Gothic"/>
      <family val="2"/>
    </font>
    <font>
      <b/>
      <sz val="22"/>
      <color theme="0" tint="-0.34998626667073579"/>
      <name val="Century Gothic"/>
      <family val="2"/>
    </font>
    <font>
      <b/>
      <sz val="24"/>
      <color theme="6"/>
      <name val="Century Gothic"/>
      <family val="2"/>
    </font>
    <font>
      <b/>
      <sz val="24"/>
      <color theme="0" tint="-0.499984740745262"/>
      <name val="Century Gothic"/>
      <family val="2"/>
    </font>
    <font>
      <b/>
      <sz val="10"/>
      <color rgb="FF2F75B5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2"/>
      <color theme="0" tint="-0.499984740745262"/>
      <name val="Century Gothic"/>
      <family val="2"/>
    </font>
    <font>
      <b/>
      <sz val="14"/>
      <color theme="1" tint="0.34998626667073579"/>
      <name val="Century Gothic"/>
      <family val="2"/>
    </font>
    <font>
      <b/>
      <sz val="11"/>
      <color theme="0" tint="-0.499984740745262"/>
      <name val="Century Gothic"/>
      <family val="2"/>
    </font>
    <font>
      <b/>
      <sz val="14"/>
      <color theme="0"/>
      <name val="Century Gothic"/>
      <family val="2"/>
    </font>
    <font>
      <b/>
      <sz val="11"/>
      <color theme="0"/>
      <name val="Century Gothic"/>
      <family val="2"/>
    </font>
    <font>
      <sz val="10"/>
      <color rgb="FF222222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i/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i/>
      <sz val="12"/>
      <color theme="1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10"/>
      <color theme="0"/>
      <name val="Century Gothic"/>
      <family val="2"/>
      <charset val="128"/>
    </font>
    <font>
      <b/>
      <sz val="22"/>
      <color theme="0" tint="-0.34998626667073579"/>
      <name val="Century Gothic"/>
      <family val="2"/>
      <charset val="128"/>
    </font>
    <font>
      <b/>
      <sz val="24"/>
      <color theme="0" tint="-0.34998626667073579"/>
      <name val="Century Gothic"/>
      <family val="2"/>
    </font>
    <font>
      <b/>
      <sz val="24"/>
      <color theme="0" tint="-0.34998626667073579"/>
      <name val="MS PGothic"/>
      <family val="2"/>
      <charset val="128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0" fillId="0" borderId="0" xfId="0" applyAlignment="1">
      <alignment wrapText="1"/>
    </xf>
    <xf numFmtId="0" fontId="7" fillId="0" borderId="0" xfId="7"/>
    <xf numFmtId="0" fontId="9" fillId="20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wrapText="1"/>
    </xf>
    <xf numFmtId="164" fontId="25" fillId="12" borderId="6" xfId="0" applyNumberFormat="1" applyFont="1" applyFill="1" applyBorder="1" applyAlignment="1">
      <alignment horizontal="left" vertical="center" wrapText="1" indent="2"/>
    </xf>
    <xf numFmtId="0" fontId="26" fillId="12" borderId="9" xfId="0" applyFont="1" applyFill="1" applyBorder="1" applyAlignment="1">
      <alignment horizontal="left" vertical="center" wrapText="1" indent="1"/>
    </xf>
    <xf numFmtId="10" fontId="23" fillId="0" borderId="0" xfId="0" applyNumberFormat="1" applyFont="1" applyAlignment="1">
      <alignment horizontal="center" wrapText="1"/>
    </xf>
    <xf numFmtId="164" fontId="25" fillId="12" borderId="7" xfId="0" applyNumberFormat="1" applyFont="1" applyFill="1" applyBorder="1" applyAlignment="1">
      <alignment horizontal="left" vertical="center" wrapText="1" indent="2"/>
    </xf>
    <xf numFmtId="0" fontId="26" fillId="12" borderId="10" xfId="0" applyFont="1" applyFill="1" applyBorder="1" applyAlignment="1">
      <alignment horizontal="left" vertical="center" wrapText="1" indent="1"/>
    </xf>
    <xf numFmtId="164" fontId="27" fillId="11" borderId="7" xfId="0" applyNumberFormat="1" applyFont="1" applyFill="1" applyBorder="1" applyAlignment="1">
      <alignment horizontal="left" vertical="center" wrapText="1" indent="2"/>
    </xf>
    <xf numFmtId="0" fontId="28" fillId="11" borderId="10" xfId="0" applyFont="1" applyFill="1" applyBorder="1" applyAlignment="1">
      <alignment horizontal="left" vertical="center" wrapText="1" indent="1"/>
    </xf>
    <xf numFmtId="0" fontId="29" fillId="0" borderId="0" xfId="0" applyFont="1"/>
    <xf numFmtId="0" fontId="16" fillId="0" borderId="0" xfId="0" applyFont="1" applyAlignment="1">
      <alignment wrapText="1"/>
    </xf>
    <xf numFmtId="0" fontId="22" fillId="20" borderId="9" xfId="0" applyFont="1" applyFill="1" applyBorder="1" applyAlignment="1">
      <alignment horizontal="center" vertical="center" wrapText="1"/>
    </xf>
    <xf numFmtId="0" fontId="22" fillId="20" borderId="4" xfId="0" applyFont="1" applyFill="1" applyBorder="1" applyAlignment="1">
      <alignment horizontal="center" vertical="center" wrapText="1"/>
    </xf>
    <xf numFmtId="0" fontId="22" fillId="20" borderId="7" xfId="0" applyFont="1" applyFill="1" applyBorder="1" applyAlignment="1">
      <alignment horizontal="center" vertical="center" wrapText="1"/>
    </xf>
    <xf numFmtId="0" fontId="22" fillId="20" borderId="0" xfId="0" applyFont="1" applyFill="1" applyAlignment="1">
      <alignment horizontal="center" vertical="center" wrapText="1"/>
    </xf>
    <xf numFmtId="0" fontId="22" fillId="20" borderId="11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 indent="1"/>
    </xf>
    <xf numFmtId="0" fontId="23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/>
    </xf>
    <xf numFmtId="164" fontId="23" fillId="0" borderId="11" xfId="0" applyNumberFormat="1" applyFont="1" applyBorder="1" applyAlignment="1">
      <alignment horizontal="left" vertical="center" wrapText="1"/>
    </xf>
    <xf numFmtId="164" fontId="31" fillId="2" borderId="11" xfId="0" applyNumberFormat="1" applyFont="1" applyFill="1" applyBorder="1" applyAlignment="1">
      <alignment horizontal="left" vertical="center" wrapText="1"/>
    </xf>
    <xf numFmtId="165" fontId="23" fillId="0" borderId="11" xfId="0" applyNumberFormat="1" applyFont="1" applyBorder="1" applyAlignment="1">
      <alignment horizontal="center" vertical="center" wrapText="1"/>
    </xf>
    <xf numFmtId="166" fontId="23" fillId="0" borderId="11" xfId="0" applyNumberFormat="1" applyFont="1" applyBorder="1" applyAlignment="1">
      <alignment horizontal="left" vertical="center" wrapText="1" indent="2"/>
    </xf>
    <xf numFmtId="9" fontId="23" fillId="0" borderId="11" xfId="5" applyFont="1" applyBorder="1" applyAlignment="1">
      <alignment horizontal="center" vertical="center" wrapText="1"/>
    </xf>
    <xf numFmtId="0" fontId="22" fillId="13" borderId="11" xfId="0" applyFont="1" applyFill="1" applyBorder="1" applyAlignment="1">
      <alignment horizontal="center" vertical="center" wrapText="1"/>
    </xf>
    <xf numFmtId="0" fontId="23" fillId="18" borderId="11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23" fillId="12" borderId="12" xfId="0" applyFont="1" applyFill="1" applyBorder="1" applyAlignment="1">
      <alignment horizontal="center" vertical="center" wrapText="1"/>
    </xf>
    <xf numFmtId="0" fontId="30" fillId="12" borderId="11" xfId="0" applyFont="1" applyFill="1" applyBorder="1" applyAlignment="1">
      <alignment horizontal="center" vertical="center" wrapText="1"/>
    </xf>
    <xf numFmtId="0" fontId="23" fillId="12" borderId="11" xfId="0" applyFont="1" applyFill="1" applyBorder="1" applyAlignment="1">
      <alignment horizontal="left" vertical="center" wrapText="1" indent="1"/>
    </xf>
    <xf numFmtId="0" fontId="23" fillId="12" borderId="11" xfId="0" applyFont="1" applyFill="1" applyBorder="1" applyAlignment="1">
      <alignment vertical="center" wrapText="1"/>
    </xf>
    <xf numFmtId="0" fontId="23" fillId="12" borderId="11" xfId="0" applyFont="1" applyFill="1" applyBorder="1" applyAlignment="1">
      <alignment horizontal="center" vertical="center" wrapText="1"/>
    </xf>
    <xf numFmtId="164" fontId="23" fillId="12" borderId="11" xfId="0" applyNumberFormat="1" applyFont="1" applyFill="1" applyBorder="1" applyAlignment="1">
      <alignment horizontal="left" vertical="center" wrapText="1"/>
    </xf>
    <xf numFmtId="164" fontId="31" fillId="11" borderId="11" xfId="0" applyNumberFormat="1" applyFont="1" applyFill="1" applyBorder="1" applyAlignment="1">
      <alignment horizontal="left" vertical="center" wrapText="1"/>
    </xf>
    <xf numFmtId="165" fontId="23" fillId="12" borderId="11" xfId="0" applyNumberFormat="1" applyFont="1" applyFill="1" applyBorder="1" applyAlignment="1">
      <alignment horizontal="center" vertical="center" wrapText="1"/>
    </xf>
    <xf numFmtId="166" fontId="23" fillId="12" borderId="11" xfId="0" applyNumberFormat="1" applyFont="1" applyFill="1" applyBorder="1" applyAlignment="1">
      <alignment horizontal="left" vertical="center" wrapText="1" indent="2"/>
    </xf>
    <xf numFmtId="9" fontId="23" fillId="12" borderId="11" xfId="5" applyFont="1" applyFill="1" applyBorder="1" applyAlignment="1">
      <alignment horizontal="center" vertical="center" wrapText="1"/>
    </xf>
    <xf numFmtId="0" fontId="22" fillId="15" borderId="11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center" vertical="center" wrapText="1"/>
    </xf>
    <xf numFmtId="0" fontId="22" fillId="14" borderId="11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22" fillId="16" borderId="11" xfId="0" applyFont="1" applyFill="1" applyBorder="1" applyAlignment="1">
      <alignment horizontal="center" vertical="center" wrapText="1"/>
    </xf>
    <xf numFmtId="0" fontId="23" fillId="19" borderId="11" xfId="0" applyFont="1" applyFill="1" applyBorder="1" applyAlignment="1">
      <alignment horizontal="center" vertical="center" wrapText="1"/>
    </xf>
    <xf numFmtId="0" fontId="30" fillId="6" borderId="11" xfId="0" applyFont="1" applyFill="1" applyBorder="1" applyAlignment="1">
      <alignment horizontal="center" vertical="center" wrapText="1"/>
    </xf>
    <xf numFmtId="0" fontId="22" fillId="17" borderId="11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0" fontId="23" fillId="12" borderId="3" xfId="0" applyFont="1" applyFill="1" applyBorder="1" applyAlignment="1">
      <alignment horizontal="center" vertical="center" wrapText="1"/>
    </xf>
    <xf numFmtId="0" fontId="23" fillId="12" borderId="3" xfId="0" applyFont="1" applyFill="1" applyBorder="1" applyAlignment="1">
      <alignment horizontal="left" vertical="center" wrapText="1" indent="1"/>
    </xf>
    <xf numFmtId="0" fontId="23" fillId="12" borderId="3" xfId="0" applyFont="1" applyFill="1" applyBorder="1" applyAlignment="1">
      <alignment vertical="center" wrapText="1"/>
    </xf>
    <xf numFmtId="164" fontId="23" fillId="12" borderId="3" xfId="0" applyNumberFormat="1" applyFont="1" applyFill="1" applyBorder="1" applyAlignment="1">
      <alignment horizontal="left" vertical="center" wrapText="1"/>
    </xf>
    <xf numFmtId="164" fontId="31" fillId="11" borderId="3" xfId="0" applyNumberFormat="1" applyFont="1" applyFill="1" applyBorder="1" applyAlignment="1">
      <alignment horizontal="left" vertical="center" wrapText="1"/>
    </xf>
    <xf numFmtId="165" fontId="23" fillId="12" borderId="3" xfId="0" applyNumberFormat="1" applyFont="1" applyFill="1" applyBorder="1" applyAlignment="1">
      <alignment horizontal="center" vertical="center" wrapText="1"/>
    </xf>
    <xf numFmtId="166" fontId="23" fillId="12" borderId="3" xfId="0" applyNumberFormat="1" applyFont="1" applyFill="1" applyBorder="1" applyAlignment="1">
      <alignment horizontal="left" vertical="center" wrapText="1" indent="2"/>
    </xf>
    <xf numFmtId="9" fontId="23" fillId="12" borderId="3" xfId="5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6" fillId="0" borderId="13" xfId="7" applyFont="1" applyBorder="1" applyAlignment="1">
      <alignment horizontal="left" vertical="center" wrapText="1" indent="2"/>
    </xf>
    <xf numFmtId="0" fontId="16" fillId="0" borderId="0" xfId="7" applyFont="1"/>
    <xf numFmtId="0" fontId="37" fillId="20" borderId="4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22" fillId="11" borderId="1" xfId="0" applyFont="1" applyFill="1" applyBorder="1" applyAlignment="1">
      <alignment horizontal="right" vertical="center" indent="1"/>
    </xf>
    <xf numFmtId="0" fontId="22" fillId="11" borderId="2" xfId="0" applyFont="1" applyFill="1" applyBorder="1" applyAlignment="1">
      <alignment horizontal="right" vertical="center" indent="1"/>
    </xf>
    <xf numFmtId="0" fontId="22" fillId="11" borderId="12" xfId="0" applyFont="1" applyFill="1" applyBorder="1" applyAlignment="1">
      <alignment horizontal="right" vertical="center" indent="1"/>
    </xf>
    <xf numFmtId="0" fontId="16" fillId="0" borderId="11" xfId="0" applyFont="1" applyBorder="1" applyAlignment="1">
      <alignment horizontal="left" vertical="center" wrapText="1" inden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12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1" fillId="21" borderId="0" xfId="6" applyFont="1" applyFill="1" applyAlignment="1">
      <alignment horizontal="center" vertical="center"/>
    </xf>
  </cellXfs>
  <cellStyles count="8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7" xr:uid="{00000000-0005-0000-0000-000000000000}"/>
    <cellStyle name="Percent" xfId="5" builtinId="5"/>
  </cellStyles>
  <dxfs count="73"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fgColor auto="1"/>
          <bgColor theme="4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fgColor auto="1"/>
          <bgColor theme="4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-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rgb="FF000000"/>
          <bgColor rgb="FFF2F2F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-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ColumnStripe" dxfId="72"/>
    </tableStyle>
  </tableStyles>
  <colors>
    <mruColors>
      <color rgb="FF00BD32"/>
      <color rgb="FFDBCABD"/>
      <color rgb="FFDBCCA8"/>
      <color rgb="FFD6DBB1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535439422100801E-2"/>
          <c:y val="3.7588785909615903E-2"/>
          <c:w val="0.98346456057789899"/>
          <c:h val="0.95141315349383004"/>
        </c:manualLayout>
      </c:layout>
      <c:pie3DChart>
        <c:varyColors val="1"/>
        <c:ser>
          <c:idx val="0"/>
          <c:order val="0"/>
          <c:spPr>
            <a:ln>
              <a:noFill/>
            </a:ln>
            <a:effectLst>
              <a:outerShdw blurRad="88900" dist="38100" dir="7740000" sx="1000" sy="1000" algn="tl" rotWithShape="0">
                <a:prstClr val="black">
                  <a:alpha val="23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bg1">
                    <a:lumMod val="85000"/>
                  </a:schemeClr>
                </a:solidFill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 contourW="25400">
                <a:contourClr>
                  <a:schemeClr val="bg1">
                    <a:lumMod val="8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19A-4437-832B-1A78376401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19A-4437-832B-1A7837640119}"/>
              </c:ext>
            </c:extLst>
          </c:dPt>
          <c:dLbls>
            <c:dLbl>
              <c:idx val="0"/>
              <c:layout>
                <c:manualLayout>
                  <c:x val="0.30383514195124522"/>
                  <c:y val="2.4173225429006691E-2"/>
                </c:manualLayout>
              </c:layout>
              <c:spPr>
                <a:noFill/>
                <a:ln>
                  <a:noFill/>
                </a:ln>
                <a:effectLst>
                  <a:glow rad="533400">
                    <a:schemeClr val="bg1">
                      <a:alpha val="77000"/>
                    </a:schemeClr>
                  </a:glo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9A-4437-832B-1A7837640119}"/>
                </c:ext>
              </c:extLst>
            </c:dLbl>
            <c:dLbl>
              <c:idx val="1"/>
              <c:layout>
                <c:manualLayout>
                  <c:x val="-0.23756923166658861"/>
                  <c:y val="-0.11193990979811165"/>
                </c:manualLayout>
              </c:layout>
              <c:spPr>
                <a:noFill/>
                <a:ln>
                  <a:noFill/>
                </a:ln>
                <a:effectLst>
                  <a:glow rad="533400">
                    <a:schemeClr val="bg1">
                      <a:alpha val="77000"/>
                    </a:schemeClr>
                  </a:glo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9A-4437-832B-1A7837640119}"/>
                </c:ext>
              </c:extLst>
            </c:dLbl>
            <c:spPr>
              <a:noFill/>
              <a:ln>
                <a:noFill/>
              </a:ln>
              <a:effectLst>
                <a:glow rad="533400">
                  <a:schemeClr val="bg1">
                    <a:alpha val="77000"/>
                  </a:schemeClr>
                </a:glo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'プロジェクト ポートフォリオ サマリー'!$H$4:$H$5</c:f>
              <c:strCache>
                <c:ptCount val="2"/>
                <c:pt idx="0">
                  <c:v>予算</c:v>
                </c:pt>
                <c:pt idx="1">
                  <c:v>実績</c:v>
                </c:pt>
              </c:strCache>
            </c:strRef>
          </c:cat>
          <c:val>
            <c:numRef>
              <c:f>'プロジェクト ポートフォリオ サマリー'!$G$4:$G$5</c:f>
              <c:numCache>
                <c:formatCode>_("$"* #,##0_);_("$"* \(#,##0\);_("$"* "-"??_);_(@_)</c:formatCode>
                <c:ptCount val="2"/>
                <c:pt idx="0">
                  <c:v>1085000</c:v>
                </c:pt>
                <c:pt idx="1">
                  <c:v>812000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9A-4437-832B-1A783764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b="1"/>
              <a:t>プロジェクトの健全性レベル カウント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'プロジェクト ポートフォリオ サマリー'!$AB$8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DF-4ED9-B8E3-5787F111879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DF-4ED9-B8E3-5787F11187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DF-4ED9-B8E3-5787F111879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DF-4ED9-B8E3-5787F1118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MS PGothic" panose="020B0600070205080204" pitchFamily="34" charset="-128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'プロジェクト ポートフォリオ サマリー'!$AA$9:$AA$13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'プロジェクト ポートフォリオ サマリー'!$AB$9:$AB$13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DF-4ED9-B8E3-5787F1118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-1424344848"/>
        <c:axId val="-1424364976"/>
      </c:barChart>
      <c:catAx>
        <c:axId val="-142434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-1424364976"/>
        <c:crosses val="autoZero"/>
        <c:auto val="1"/>
        <c:lblAlgn val="ctr"/>
        <c:lblOffset val="100"/>
        <c:noMultiLvlLbl val="0"/>
      </c:catAx>
      <c:valAx>
        <c:axId val="-142436497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448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charset="0"/>
          <a:ea typeface="MS PGothic" panose="020B0600070205080204" pitchFamily="34" charset="-128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b="1"/>
              <a:t>プロジェクト ステータス カウント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'プロジェクト ポートフォリオ サマリー'!$AE$8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C2-4DC3-BCFF-A1D2583249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C2-4DC3-BCFF-A1D25832499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C2-4DC3-BCFF-A1D25832499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C2-4DC3-BCFF-A1D25832499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C2-4DC3-BCFF-A1D25832499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C2-4DC3-BCFF-A1D25832499F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C2-4DC3-BCFF-A1D2583249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MS PGothic" panose="020B0600070205080204" pitchFamily="34" charset="-128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'プロジェクト ポートフォリオ サマリー'!$AD$9:$AD$15</c:f>
              <c:strCache>
                <c:ptCount val="7"/>
                <c:pt idx="0">
                  <c:v>リクエストが送信された</c:v>
                </c:pt>
                <c:pt idx="1">
                  <c:v>承認済み</c:v>
                </c:pt>
                <c:pt idx="2">
                  <c:v>計画フェーズ</c:v>
                </c:pt>
                <c:pt idx="3">
                  <c:v>保留中</c:v>
                </c:pt>
                <c:pt idx="4">
                  <c:v>完了</c:v>
                </c:pt>
                <c:pt idx="5">
                  <c:v>モニター</c:v>
                </c:pt>
                <c:pt idx="6">
                  <c:v>他</c:v>
                </c:pt>
              </c:strCache>
            </c:strRef>
          </c:cat>
          <c:val>
            <c:numRef>
              <c:f>'プロジェクト ポートフォリオ サマリー'!$AE$9:$AE$15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C2-4DC3-BCFF-A1D258324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424364432"/>
        <c:axId val="-1424368240"/>
      </c:barChart>
      <c:catAx>
        <c:axId val="-142436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-1424368240"/>
        <c:crosses val="autoZero"/>
        <c:auto val="1"/>
        <c:lblAlgn val="ctr"/>
        <c:lblOffset val="100"/>
        <c:noMultiLvlLbl val="0"/>
      </c:catAx>
      <c:valAx>
        <c:axId val="-1424368240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644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charset="0"/>
          <a:ea typeface="MS PGothic" panose="020B0600070205080204" pitchFamily="34" charset="-128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b="1"/>
              <a:t>優先度カウント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'プロジェクト ポートフォリオ サマリー'!$AH$8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81-446D-A990-9681FF1CB6B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81-446D-A990-9681FF1CB6B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81-446D-A990-9681FF1CB6B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81-446D-A990-9681FF1CB6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MS PGothic" panose="020B0600070205080204" pitchFamily="34" charset="-128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'プロジェクト ポートフォリオ サマリー'!$AG$9:$AG$12</c:f>
              <c:strCache>
                <c:ptCount val="4"/>
                <c:pt idx="0">
                  <c:v>低</c:v>
                </c:pt>
                <c:pt idx="1">
                  <c:v>中</c:v>
                </c:pt>
                <c:pt idx="2">
                  <c:v>高</c:v>
                </c:pt>
                <c:pt idx="3">
                  <c:v>最も高程度</c:v>
                </c:pt>
              </c:strCache>
            </c:strRef>
          </c:cat>
          <c:val>
            <c:numRef>
              <c:f>'プロジェクト ポートフォリオ サマリー'!$AH$9:$AH$12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81-446D-A990-9681FF1CB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-1424370416"/>
        <c:axId val="-1424345392"/>
      </c:barChart>
      <c:catAx>
        <c:axId val="-14243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-1424345392"/>
        <c:crosses val="autoZero"/>
        <c:auto val="1"/>
        <c:lblAlgn val="ctr"/>
        <c:lblOffset val="100"/>
        <c:noMultiLvlLbl val="0"/>
      </c:catAx>
      <c:valAx>
        <c:axId val="-142434539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704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charset="0"/>
          <a:ea typeface="MS PGothic" panose="020B0600070205080204" pitchFamily="34" charset="-128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535439422100801E-2"/>
          <c:y val="3.7588785909615903E-2"/>
          <c:w val="0.98346456057789899"/>
          <c:h val="0.95141315349383004"/>
        </c:manualLayout>
      </c:layout>
      <c:pie3DChart>
        <c:varyColors val="1"/>
        <c:ser>
          <c:idx val="0"/>
          <c:order val="0"/>
          <c:spPr>
            <a:ln>
              <a:noFill/>
            </a:ln>
            <a:effectLst>
              <a:outerShdw blurRad="88900" dist="38100" dir="7740000" sx="1000" sy="1000" algn="tl" rotWithShape="0">
                <a:prstClr val="black">
                  <a:alpha val="23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bg1">
                    <a:lumMod val="85000"/>
                  </a:schemeClr>
                </a:solidFill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 contourW="25400">
                <a:contourClr>
                  <a:schemeClr val="bg1">
                    <a:lumMod val="8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17-425C-8E6F-76E72E37FA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617-425C-8E6F-76E72E37FAF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17-425C-8E6F-76E72E37FAFC}"/>
                </c:ext>
              </c:extLst>
            </c:dLbl>
            <c:spPr>
              <a:noFill/>
              <a:ln>
                <a:noFill/>
              </a:ln>
              <a:effectLst>
                <a:glow rad="533400">
                  <a:schemeClr val="bg1">
                    <a:alpha val="77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MS PGothic" panose="020B0600070205080204" pitchFamily="34" charset="-128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'空白のプロジェクト ポートフォリオ サマリー'!$H$3:$H$4</c:f>
              <c:strCache>
                <c:ptCount val="2"/>
                <c:pt idx="0">
                  <c:v>予算</c:v>
                </c:pt>
                <c:pt idx="1">
                  <c:v>実績</c:v>
                </c:pt>
              </c:strCache>
            </c:strRef>
          </c:cat>
          <c:val>
            <c:numRef>
              <c:f>'空白のプロジェクト ポートフォリオ サマリー'!$G$3:$G$4</c:f>
              <c:numCache>
                <c:formatCode>_("$"* #,##0_);_("$"* \(#,##0\);_("$"*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17-425C-8E6F-76E72E37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b="1"/>
              <a:t>プロジェクトの健全性レベル カウント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'空白のプロジェクト ポートフォリオ サマリー'!$AB$7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3F-4B3C-9307-FC8674E5EF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3F-4B3C-9307-FC8674E5EF9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3F-4B3C-9307-FC8674E5EF9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3F-4B3C-9307-FC8674E5EF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MS PGothic" panose="020B0600070205080204" pitchFamily="34" charset="-128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'空白のプロジェクト ポートフォリオ サマリー'!$AA$8:$AA$12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'空白のプロジェクト ポートフォリオ サマリー'!$AB$8:$AB$12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3F-4B3C-9307-FC8674E5E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-1424349744"/>
        <c:axId val="-1424354096"/>
      </c:barChart>
      <c:catAx>
        <c:axId val="-142434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-1424354096"/>
        <c:crosses val="autoZero"/>
        <c:auto val="1"/>
        <c:lblAlgn val="ctr"/>
        <c:lblOffset val="100"/>
        <c:noMultiLvlLbl val="0"/>
      </c:catAx>
      <c:valAx>
        <c:axId val="-14243540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4974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charset="0"/>
          <a:ea typeface="MS PGothic" panose="020B0600070205080204" pitchFamily="34" charset="-128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b="1"/>
              <a:t>プロジェクト ステータス カウント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'空白のプロジェクト ポートフォリオ サマリー'!$AE$7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15-4B78-A4D3-7939AE794F3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15-4B78-A4D3-7939AE794F3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15-4B78-A4D3-7939AE794F3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15-4B78-A4D3-7939AE794F3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15-4B78-A4D3-7939AE794F3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015-4B78-A4D3-7939AE794F36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015-4B78-A4D3-7939AE794F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MS PGothic" panose="020B0600070205080204" pitchFamily="34" charset="-128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'空白のプロジェクト ポートフォリオ サマリー'!$AD$8:$AD$14</c:f>
              <c:strCache>
                <c:ptCount val="7"/>
                <c:pt idx="0">
                  <c:v>リクエストが送信された</c:v>
                </c:pt>
                <c:pt idx="1">
                  <c:v>承認済み</c:v>
                </c:pt>
                <c:pt idx="2">
                  <c:v>計画フェーズ</c:v>
                </c:pt>
                <c:pt idx="3">
                  <c:v>保留中</c:v>
                </c:pt>
                <c:pt idx="4">
                  <c:v>完了</c:v>
                </c:pt>
                <c:pt idx="5">
                  <c:v>モニター</c:v>
                </c:pt>
                <c:pt idx="6">
                  <c:v>他</c:v>
                </c:pt>
              </c:strCache>
            </c:strRef>
          </c:cat>
          <c:val>
            <c:numRef>
              <c:f>'空白のプロジェクト ポートフォリオ サマリー'!$AE$8:$AE$14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15-4B78-A4D3-7939AE794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424347568"/>
        <c:axId val="-1424341584"/>
      </c:barChart>
      <c:catAx>
        <c:axId val="-1424347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-1424341584"/>
        <c:crosses val="autoZero"/>
        <c:auto val="1"/>
        <c:lblAlgn val="ctr"/>
        <c:lblOffset val="100"/>
        <c:noMultiLvlLbl val="0"/>
      </c:catAx>
      <c:valAx>
        <c:axId val="-1424341584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475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charset="0"/>
          <a:ea typeface="MS PGothic" panose="020B0600070205080204" pitchFamily="34" charset="-128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/>
              <a:t>優先度カウント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'空白のプロジェクト ポートフォリオ サマリー'!$AH$7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16-4619-98D7-36D6147FEF0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16-4619-98D7-36D6147FEF0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16-4619-98D7-36D6147FEF0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16-4619-98D7-36D6147FEF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MS PGothic" panose="020B0600070205080204" pitchFamily="34" charset="-128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'空白のプロジェクト ポートフォリオ サマリー'!$AG$8:$AG$11</c:f>
              <c:strCache>
                <c:ptCount val="4"/>
                <c:pt idx="0">
                  <c:v>低</c:v>
                </c:pt>
                <c:pt idx="1">
                  <c:v>中</c:v>
                </c:pt>
                <c:pt idx="2">
                  <c:v>高</c:v>
                </c:pt>
                <c:pt idx="3">
                  <c:v>最も高程度</c:v>
                </c:pt>
              </c:strCache>
            </c:strRef>
          </c:cat>
          <c:val>
            <c:numRef>
              <c:f>'空白のプロジェクト ポートフォリオ サマリー'!$AH$8:$AH$11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16-4619-98D7-36D6147FE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-1424349200"/>
        <c:axId val="-1424348656"/>
      </c:barChart>
      <c:catAx>
        <c:axId val="-142434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-1424348656"/>
        <c:crosses val="autoZero"/>
        <c:auto val="1"/>
        <c:lblAlgn val="ctr"/>
        <c:lblOffset val="100"/>
        <c:noMultiLvlLbl val="0"/>
      </c:catAx>
      <c:valAx>
        <c:axId val="-142434865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492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 baseline="0">
          <a:latin typeface="Century Gothic" charset="0"/>
          <a:ea typeface="MS PGothic" panose="020B0600070205080204" pitchFamily="34" charset="-128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https://jp.smartsheet.com/try-it?trp=77768&amp;utm_language=JP&amp;utm_source=template-excel&amp;utm_medium=content&amp;utm_campaign=ic-Project+Portfolio+Summary-excel-77768-jp&amp;lpa=ic+Project+Portfolio+Summary+excel+77768+jp" TargetMode="Externa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137585</xdr:colOff>
      <xdr:row>2</xdr:row>
      <xdr:rowOff>10583</xdr:rowOff>
    </xdr:from>
    <xdr:to>
      <xdr:col>11</xdr:col>
      <xdr:colOff>804334</xdr:colOff>
      <xdr:row>7</xdr:row>
      <xdr:rowOff>15875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936625</xdr:colOff>
      <xdr:row>1</xdr:row>
      <xdr:rowOff>328083</xdr:rowOff>
    </xdr:from>
    <xdr:to>
      <xdr:col>14</xdr:col>
      <xdr:colOff>1820333</xdr:colOff>
      <xdr:row>6</xdr:row>
      <xdr:rowOff>126999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1883833</xdr:colOff>
      <xdr:row>1</xdr:row>
      <xdr:rowOff>328083</xdr:rowOff>
    </xdr:from>
    <xdr:to>
      <xdr:col>16</xdr:col>
      <xdr:colOff>2074333</xdr:colOff>
      <xdr:row>6</xdr:row>
      <xdr:rowOff>126999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1460503</xdr:colOff>
      <xdr:row>1</xdr:row>
      <xdr:rowOff>328083</xdr:rowOff>
    </xdr:from>
    <xdr:to>
      <xdr:col>17</xdr:col>
      <xdr:colOff>1206500</xdr:colOff>
      <xdr:row>6</xdr:row>
      <xdr:rowOff>126999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1809748</xdr:colOff>
      <xdr:row>0</xdr:row>
      <xdr:rowOff>74706</xdr:rowOff>
    </xdr:from>
    <xdr:to>
      <xdr:col>15</xdr:col>
      <xdr:colOff>2554940</xdr:colOff>
      <xdr:row>1</xdr:row>
      <xdr:rowOff>42956</xdr:rowOff>
    </xdr:to>
    <xdr:sp macro="" textlink="">
      <xdr:nvSpPr>
        <xdr:cNvPr id="2" name="Text 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631C544-E467-47C7-F5EA-0660F59E6A66}"/>
            </a:ext>
          </a:extLst>
        </xdr:cNvPr>
        <xdr:cNvSpPr txBox="1"/>
      </xdr:nvSpPr>
      <xdr:spPr>
        <a:xfrm>
          <a:off x="19216219" y="74706"/>
          <a:ext cx="3404721" cy="625662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20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137585</xdr:colOff>
      <xdr:row>1</xdr:row>
      <xdr:rowOff>10583</xdr:rowOff>
    </xdr:from>
    <xdr:to>
      <xdr:col>11</xdr:col>
      <xdr:colOff>804334</xdr:colOff>
      <xdr:row>6</xdr:row>
      <xdr:rowOff>15875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936625</xdr:colOff>
      <xdr:row>0</xdr:row>
      <xdr:rowOff>328083</xdr:rowOff>
    </xdr:from>
    <xdr:to>
      <xdr:col>14</xdr:col>
      <xdr:colOff>1820333</xdr:colOff>
      <xdr:row>5</xdr:row>
      <xdr:rowOff>126999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1883833</xdr:colOff>
      <xdr:row>0</xdr:row>
      <xdr:rowOff>328083</xdr:rowOff>
    </xdr:from>
    <xdr:to>
      <xdr:col>16</xdr:col>
      <xdr:colOff>2074333</xdr:colOff>
      <xdr:row>5</xdr:row>
      <xdr:rowOff>126999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1460503</xdr:colOff>
      <xdr:row>0</xdr:row>
      <xdr:rowOff>328083</xdr:rowOff>
    </xdr:from>
    <xdr:to>
      <xdr:col>17</xdr:col>
      <xdr:colOff>1206500</xdr:colOff>
      <xdr:row>5</xdr:row>
      <xdr:rowOff>126999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OJECTS" displayName="PROJECTS" ref="B8:R26" totalsRowShown="0" headerRowDxfId="71" dataDxfId="70" tableBorderDxfId="69">
  <autoFilter ref="B8:R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プロジェクトの健全性レベル" dataDxfId="68"/>
    <tableColumn id="2" xr3:uid="{00000000-0010-0000-0000-000002000000}" name="優先度" dataDxfId="67"/>
    <tableColumn id="3" xr3:uid="{00000000-0010-0000-0000-000003000000}" name="プロジェクト ID" dataDxfId="66"/>
    <tableColumn id="4" xr3:uid="{00000000-0010-0000-0000-000004000000}" name="プロジェクト名" dataDxfId="65"/>
    <tableColumn id="5" xr3:uid="{00000000-0010-0000-0000-000005000000}" name="ステータス" dataDxfId="64"/>
    <tableColumn id="6" xr3:uid="{00000000-0010-0000-0000-000006000000}" name="プロジェクト サマリー" dataDxfId="63"/>
    <tableColumn id="7" xr3:uid="{00000000-0010-0000-0000-000007000000}" name="プロジェクト マネージャー" dataDxfId="62"/>
    <tableColumn id="8" xr3:uid="{00000000-0010-0000-0000-000008000000}" name="予算" dataDxfId="61"/>
    <tableColumn id="9" xr3:uid="{00000000-0010-0000-0000-000009000000}" name="実績" dataDxfId="60"/>
    <tableColumn id="10" xr3:uid="{00000000-0010-0000-0000-00000A000000}" name="予算が_x000a_実績を下回る " dataDxfId="59">
      <calculatedColumnFormula>I9-J9</calculatedColumnFormula>
    </tableColumn>
    <tableColumn id="11" xr3:uid="{00000000-0010-0000-0000-00000B000000}" name="完了予定日" dataDxfId="58"/>
    <tableColumn id="12" xr3:uid="{00000000-0010-0000-0000-00000C000000}" name="残りの日数" dataDxfId="57">
      <calculatedColumnFormula>L9-TODAY()</calculatedColumnFormula>
    </tableColumn>
    <tableColumn id="13" xr3:uid="{00000000-0010-0000-0000-00000D000000}" name="プロジェクトの完了率" dataDxfId="56"/>
    <tableColumn id="18" xr3:uid="{00000000-0010-0000-0000-000012000000}" name="関連するリスク" dataDxfId="55"/>
    <tableColumn id="17" xr3:uid="{00000000-0010-0000-0000-000011000000}" name="費用対効果分析の結果" dataDxfId="54"/>
    <tableColumn id="19" xr3:uid="{00000000-0010-0000-0000-000013000000}" name="解説" dataDxfId="53"/>
    <tableColumn id="14" xr3:uid="{00000000-0010-0000-0000-00000E000000}" name="添付ファイル/リンク" dataDxfId="52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PROJECTS4" displayName="PROJECTS4" ref="B7:R25" totalsRowShown="0" headerRowDxfId="51" dataDxfId="50" tableBorderDxfId="49">
  <autoFilter ref="B7:R2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100-000001000000}" name="プロジェクトの健全性レベル" dataDxfId="48"/>
    <tableColumn id="2" xr3:uid="{00000000-0010-0000-0100-000002000000}" name="優先度" dataDxfId="47"/>
    <tableColumn id="3" xr3:uid="{00000000-0010-0000-0100-000003000000}" name="プロジェクト ID" dataDxfId="46"/>
    <tableColumn id="4" xr3:uid="{00000000-0010-0000-0100-000004000000}" name="プロジェクト名" dataDxfId="45"/>
    <tableColumn id="5" xr3:uid="{00000000-0010-0000-0100-000005000000}" name="ステータス" dataDxfId="44"/>
    <tableColumn id="6" xr3:uid="{00000000-0010-0000-0100-000006000000}" name="プロジェクト サマリー" dataDxfId="43"/>
    <tableColumn id="7" xr3:uid="{00000000-0010-0000-0100-000007000000}" name="プロジェクト マネージャー" dataDxfId="42"/>
    <tableColumn id="8" xr3:uid="{00000000-0010-0000-0100-000008000000}" name="予算" dataDxfId="41"/>
    <tableColumn id="9" xr3:uid="{00000000-0010-0000-0100-000009000000}" name="実績" dataDxfId="40"/>
    <tableColumn id="10" xr3:uid="{00000000-0010-0000-0100-00000A000000}" name="予算が_x000a_実績を下回る " dataDxfId="39">
      <calculatedColumnFormula>I8-J8</calculatedColumnFormula>
    </tableColumn>
    <tableColumn id="11" xr3:uid="{00000000-0010-0000-0100-00000B000000}" name="完了予定日" dataDxfId="38"/>
    <tableColumn id="12" xr3:uid="{00000000-0010-0000-0100-00000C000000}" name="残りの日数" dataDxfId="37">
      <calculatedColumnFormula>L8-TODAY()</calculatedColumnFormula>
    </tableColumn>
    <tableColumn id="13" xr3:uid="{00000000-0010-0000-0100-00000D000000}" name="プロジェクトの完了率" dataDxfId="36"/>
    <tableColumn id="18" xr3:uid="{00000000-0010-0000-0100-000012000000}" name="関連するリスク" dataDxfId="35"/>
    <tableColumn id="17" xr3:uid="{00000000-0010-0000-0100-000011000000}" name="費用対効果分析の結果" dataDxfId="34"/>
    <tableColumn id="19" xr3:uid="{00000000-0010-0000-0100-000013000000}" name="解説" dataDxfId="33"/>
    <tableColumn id="14" xr3:uid="{00000000-0010-0000-0100-00000E000000}" name="添付ファイル/リンク" dataDxfId="3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68&amp;utm_language=JP&amp;utm_source=template-excel&amp;utm_medium=content&amp;utm_campaign=ic-Project+Portfolio+Summary-excel-77768-jp&amp;lpa=ic+Project+Portfolio+Summary+excel+77768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BP49"/>
  <sheetViews>
    <sheetView showGridLines="0" tabSelected="1" zoomScale="85" zoomScaleNormal="85" workbookViewId="0">
      <pane ySplit="8" topLeftCell="A9" activePane="bottomLeft" state="frozen"/>
      <selection pane="bottomLeft" activeCell="B29" sqref="B29:R29"/>
    </sheetView>
  </sheetViews>
  <sheetFormatPr baseColWidth="10" defaultColWidth="8.83203125" defaultRowHeight="15"/>
  <cols>
    <col min="1" max="1" width="3.1640625" customWidth="1"/>
    <col min="2" max="2" width="13" customWidth="1"/>
    <col min="3" max="3" width="11.83203125" customWidth="1"/>
    <col min="4" max="4" width="14.83203125" customWidth="1"/>
    <col min="5" max="5" width="34.83203125" customWidth="1"/>
    <col min="6" max="6" width="10.83203125" customWidth="1"/>
    <col min="7" max="7" width="34.83203125" customWidth="1"/>
    <col min="8" max="8" width="21.1640625" customWidth="1"/>
    <col min="9" max="11" width="12.83203125" customWidth="1"/>
    <col min="12" max="13" width="12.1640625" customWidth="1"/>
    <col min="14" max="14" width="21.33203125" customWidth="1"/>
    <col min="15" max="17" width="34.83203125" customWidth="1"/>
    <col min="18" max="18" width="16.83203125" customWidth="1"/>
    <col min="19" max="20" width="4" customWidth="1"/>
    <col min="21" max="21" width="14.83203125" customWidth="1"/>
    <col min="22" max="22" width="3.1640625" customWidth="1"/>
    <col min="23" max="23" width="10" customWidth="1"/>
    <col min="24" max="24" width="3.1640625" customWidth="1"/>
    <col min="25" max="25" width="10.83203125" customWidth="1"/>
    <col min="26" max="26" width="3.1640625" customWidth="1"/>
    <col min="27" max="27" width="14.83203125" customWidth="1"/>
    <col min="28" max="28" width="10.83203125" customWidth="1"/>
    <col min="29" max="29" width="3.1640625" customWidth="1"/>
    <col min="30" max="30" width="17.83203125" customWidth="1"/>
    <col min="32" max="32" width="3.1640625" customWidth="1"/>
    <col min="33" max="33" width="10.83203125" customWidth="1"/>
  </cols>
  <sheetData>
    <row r="1" spans="1:68" ht="52" customHeight="1">
      <c r="A1" s="7"/>
      <c r="B1" s="88" t="s">
        <v>53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68" ht="50.25" customHeight="1">
      <c r="A2" s="8"/>
      <c r="C2" s="7"/>
      <c r="D2" s="9"/>
      <c r="E2" s="9"/>
      <c r="F2" s="7"/>
      <c r="G2" s="9"/>
      <c r="H2" s="10"/>
      <c r="I2" s="9"/>
      <c r="J2" s="9"/>
      <c r="K2" s="9"/>
      <c r="L2" s="9"/>
      <c r="M2" s="7"/>
      <c r="N2" s="7"/>
      <c r="O2" s="11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3"/>
    </row>
    <row r="3" spans="1:68" ht="33" customHeight="1">
      <c r="A3" s="7"/>
      <c r="B3" s="77" t="s">
        <v>1</v>
      </c>
      <c r="C3" s="79"/>
      <c r="D3" s="80"/>
      <c r="E3" s="80"/>
      <c r="F3" s="13"/>
      <c r="G3" s="85" t="s">
        <v>2</v>
      </c>
      <c r="H3" s="86"/>
      <c r="I3" s="13"/>
      <c r="J3" s="13"/>
      <c r="K3" s="13"/>
      <c r="L3" s="13"/>
      <c r="M3" s="13"/>
      <c r="N3" s="13"/>
      <c r="O3" s="13"/>
      <c r="P3" s="13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68" ht="33" customHeight="1">
      <c r="A4" s="7"/>
      <c r="B4" s="77" t="s">
        <v>3</v>
      </c>
      <c r="C4" s="79"/>
      <c r="D4" s="80"/>
      <c r="E4" s="80"/>
      <c r="F4" s="13"/>
      <c r="G4" s="14">
        <f>SUM(PROJECTS[予算])</f>
        <v>1085000</v>
      </c>
      <c r="H4" s="15" t="s">
        <v>4</v>
      </c>
      <c r="I4" s="13"/>
      <c r="J4" s="13"/>
      <c r="K4" s="13"/>
      <c r="L4" s="13"/>
      <c r="M4" s="13"/>
      <c r="N4" s="16"/>
      <c r="O4" s="13"/>
      <c r="P4" s="13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68" ht="33" customHeight="1">
      <c r="A5" s="7"/>
      <c r="B5" s="77" t="s">
        <v>5</v>
      </c>
      <c r="C5" s="78"/>
      <c r="D5" s="81" t="str">
        <f>CONCATENATE(COUNTIF(PROJECTS[プロジェクトの健全性レベル],"&lt;&gt;"&amp;""))</f>
        <v>10</v>
      </c>
      <c r="E5" s="82"/>
      <c r="F5" s="13"/>
      <c r="G5" s="17">
        <f>SUM(PROJECTS[実績])</f>
        <v>812000</v>
      </c>
      <c r="H5" s="18" t="s">
        <v>6</v>
      </c>
      <c r="I5" s="13"/>
      <c r="J5" s="13"/>
      <c r="K5" s="13"/>
      <c r="L5" s="13"/>
      <c r="M5" s="13"/>
      <c r="N5" s="16"/>
      <c r="O5" s="13"/>
      <c r="P5" s="13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68" ht="33" customHeight="1">
      <c r="A6" s="7"/>
      <c r="B6" s="77" t="s">
        <v>7</v>
      </c>
      <c r="C6" s="78"/>
      <c r="D6" s="83"/>
      <c r="E6" s="84"/>
      <c r="F6" s="13"/>
      <c r="G6" s="19">
        <f>G4-G5</f>
        <v>273000</v>
      </c>
      <c r="H6" s="20" t="s">
        <v>8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 t="s">
        <v>0</v>
      </c>
      <c r="T6" s="13"/>
      <c r="U6" s="13"/>
      <c r="V6" s="7"/>
      <c r="W6" s="7"/>
      <c r="X6" s="7"/>
      <c r="Y6" s="7"/>
      <c r="Z6" s="7"/>
      <c r="AA6" s="13"/>
      <c r="AB6" s="13"/>
      <c r="AC6" s="7"/>
      <c r="AD6" s="7"/>
      <c r="AE6" s="7"/>
      <c r="AF6" s="7"/>
      <c r="AG6" s="7"/>
      <c r="AH6" s="7"/>
      <c r="AI6" s="7"/>
    </row>
    <row r="7" spans="1:68">
      <c r="A7" s="7"/>
      <c r="B7" s="21"/>
      <c r="C7" s="13"/>
      <c r="D7" s="13"/>
      <c r="E7" s="13"/>
      <c r="F7" s="13"/>
      <c r="G7" s="13"/>
      <c r="H7" s="21"/>
      <c r="I7" s="13"/>
      <c r="J7" s="13"/>
      <c r="K7" s="13"/>
      <c r="L7" s="13"/>
      <c r="M7" s="13"/>
      <c r="N7" s="13"/>
      <c r="O7" s="13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68" s="4" customFormat="1" ht="54" customHeight="1">
      <c r="A8" s="22"/>
      <c r="B8" s="23" t="s">
        <v>9</v>
      </c>
      <c r="C8" s="24" t="s">
        <v>10</v>
      </c>
      <c r="D8" s="25" t="s">
        <v>11</v>
      </c>
      <c r="E8" s="25" t="s">
        <v>12</v>
      </c>
      <c r="F8" s="24" t="s">
        <v>13</v>
      </c>
      <c r="G8" s="24" t="s">
        <v>14</v>
      </c>
      <c r="H8" s="24" t="s">
        <v>15</v>
      </c>
      <c r="I8" s="24" t="s">
        <v>16</v>
      </c>
      <c r="J8" s="24" t="s">
        <v>17</v>
      </c>
      <c r="K8" s="75" t="s">
        <v>49</v>
      </c>
      <c r="L8" s="24" t="s">
        <v>19</v>
      </c>
      <c r="M8" s="24" t="s">
        <v>20</v>
      </c>
      <c r="N8" s="24" t="s">
        <v>21</v>
      </c>
      <c r="O8" s="6" t="s">
        <v>50</v>
      </c>
      <c r="P8" s="24" t="s">
        <v>23</v>
      </c>
      <c r="Q8" s="24" t="s">
        <v>24</v>
      </c>
      <c r="R8" s="24" t="s">
        <v>25</v>
      </c>
      <c r="S8" s="22"/>
      <c r="T8" s="22"/>
      <c r="U8" s="26" t="s">
        <v>26</v>
      </c>
      <c r="V8" s="22"/>
      <c r="W8" s="26" t="s">
        <v>27</v>
      </c>
      <c r="X8" s="22"/>
      <c r="Y8" s="26" t="s">
        <v>28</v>
      </c>
      <c r="Z8" s="22"/>
      <c r="AA8" s="27" t="s">
        <v>29</v>
      </c>
      <c r="AB8" s="27" t="s">
        <v>30</v>
      </c>
      <c r="AC8" s="22"/>
      <c r="AD8" s="27" t="s">
        <v>31</v>
      </c>
      <c r="AE8" s="27" t="s">
        <v>30</v>
      </c>
      <c r="AF8" s="22"/>
      <c r="AG8" s="27" t="s">
        <v>28</v>
      </c>
      <c r="AH8" s="27" t="s">
        <v>30</v>
      </c>
      <c r="AI8" s="22"/>
    </row>
    <row r="9" spans="1:68" s="4" customFormat="1" ht="33" customHeight="1">
      <c r="A9" s="22"/>
      <c r="B9" s="28">
        <v>1</v>
      </c>
      <c r="C9" s="29" t="s">
        <v>32</v>
      </c>
      <c r="D9" s="30"/>
      <c r="E9" s="31"/>
      <c r="F9" s="32" t="s">
        <v>33</v>
      </c>
      <c r="G9" s="30"/>
      <c r="H9" s="30"/>
      <c r="I9" s="33">
        <v>800000</v>
      </c>
      <c r="J9" s="33">
        <v>500000</v>
      </c>
      <c r="K9" s="34">
        <f>I9-J9</f>
        <v>300000</v>
      </c>
      <c r="L9" s="35">
        <v>43373</v>
      </c>
      <c r="M9" s="36">
        <f ca="1">L9-TODAY()</f>
        <v>-1805</v>
      </c>
      <c r="N9" s="37">
        <v>0.1</v>
      </c>
      <c r="O9" s="37"/>
      <c r="P9" s="37"/>
      <c r="Q9" s="37"/>
      <c r="R9" s="30"/>
      <c r="S9" s="22"/>
      <c r="T9" s="22"/>
      <c r="U9" s="38">
        <v>1</v>
      </c>
      <c r="V9" s="22"/>
      <c r="W9" s="39" t="s">
        <v>34</v>
      </c>
      <c r="X9" s="22"/>
      <c r="Y9" s="40" t="s">
        <v>32</v>
      </c>
      <c r="Z9" s="22"/>
      <c r="AA9" s="38">
        <v>1</v>
      </c>
      <c r="AB9" s="38">
        <f>COUNTIFS(PROJECTS[プロジェクトの健全性レベル],AA9)</f>
        <v>2</v>
      </c>
      <c r="AC9" s="22"/>
      <c r="AD9" s="39" t="s">
        <v>34</v>
      </c>
      <c r="AE9" s="39">
        <f>COUNTIFS(PROJECTS[ステータス],AD9)</f>
        <v>1</v>
      </c>
      <c r="AF9" s="22"/>
      <c r="AG9" s="40" t="s">
        <v>32</v>
      </c>
      <c r="AH9" s="40">
        <f>COUNTIFS(PROJECTS[優先度],AG9)</f>
        <v>4</v>
      </c>
      <c r="AI9" s="22"/>
    </row>
    <row r="10" spans="1:68" s="4" customFormat="1" ht="33" customHeight="1">
      <c r="A10" s="22"/>
      <c r="B10" s="41">
        <v>2</v>
      </c>
      <c r="C10" s="42" t="s">
        <v>35</v>
      </c>
      <c r="D10" s="43"/>
      <c r="E10" s="44"/>
      <c r="F10" s="45" t="s">
        <v>36</v>
      </c>
      <c r="G10" s="43"/>
      <c r="H10" s="43"/>
      <c r="I10" s="46">
        <v>285000</v>
      </c>
      <c r="J10" s="46">
        <v>312000</v>
      </c>
      <c r="K10" s="47">
        <f>I10-J10</f>
        <v>-27000</v>
      </c>
      <c r="L10" s="48">
        <v>42860</v>
      </c>
      <c r="M10" s="49">
        <f t="shared" ref="M10:M26" ca="1" si="0">L10-TODAY()</f>
        <v>-2318</v>
      </c>
      <c r="N10" s="50">
        <v>0.3</v>
      </c>
      <c r="O10" s="50"/>
      <c r="P10" s="50"/>
      <c r="Q10" s="50"/>
      <c r="R10" s="43"/>
      <c r="S10" s="22"/>
      <c r="T10" s="22"/>
      <c r="U10" s="51">
        <v>2</v>
      </c>
      <c r="V10" s="22"/>
      <c r="W10" s="52" t="s">
        <v>37</v>
      </c>
      <c r="X10" s="22"/>
      <c r="Y10" s="53" t="s">
        <v>35</v>
      </c>
      <c r="Z10" s="22"/>
      <c r="AA10" s="51">
        <v>2</v>
      </c>
      <c r="AB10" s="51">
        <f>COUNTIFS(PROJECTS[プロジェクトの健全性レベル],AA10)</f>
        <v>2</v>
      </c>
      <c r="AC10" s="22"/>
      <c r="AD10" s="52" t="s">
        <v>37</v>
      </c>
      <c r="AE10" s="52">
        <f>COUNTIFS(PROJECTS[ステータス],AD10)</f>
        <v>1</v>
      </c>
      <c r="AF10" s="22"/>
      <c r="AG10" s="53" t="s">
        <v>35</v>
      </c>
      <c r="AH10" s="53">
        <f>COUNTIFS(PROJECTS[優先度],AG10)</f>
        <v>3</v>
      </c>
      <c r="AI10" s="22"/>
    </row>
    <row r="11" spans="1:68" s="4" customFormat="1" ht="33" customHeight="1">
      <c r="A11" s="22"/>
      <c r="B11" s="28">
        <v>3</v>
      </c>
      <c r="C11" s="29" t="s">
        <v>38</v>
      </c>
      <c r="D11" s="30"/>
      <c r="E11" s="31"/>
      <c r="F11" s="32" t="s">
        <v>39</v>
      </c>
      <c r="G11" s="30"/>
      <c r="H11" s="30"/>
      <c r="I11" s="33">
        <v>0</v>
      </c>
      <c r="J11" s="33">
        <v>0</v>
      </c>
      <c r="K11" s="34">
        <f t="shared" ref="K11:K26" si="1">I11-J11</f>
        <v>0</v>
      </c>
      <c r="L11" s="35">
        <v>43373</v>
      </c>
      <c r="M11" s="36">
        <f t="shared" ca="1" si="0"/>
        <v>-1805</v>
      </c>
      <c r="N11" s="37">
        <v>0.5</v>
      </c>
      <c r="O11" s="37"/>
      <c r="P11" s="37"/>
      <c r="Q11" s="37"/>
      <c r="R11" s="30"/>
      <c r="S11" s="22"/>
      <c r="T11" s="22"/>
      <c r="U11" s="54">
        <v>3</v>
      </c>
      <c r="V11" s="22"/>
      <c r="W11" s="55" t="s">
        <v>40</v>
      </c>
      <c r="X11" s="22"/>
      <c r="Y11" s="56" t="s">
        <v>38</v>
      </c>
      <c r="Z11" s="22"/>
      <c r="AA11" s="54">
        <v>3</v>
      </c>
      <c r="AB11" s="54">
        <f>COUNTIFS(PROJECTS[プロジェクトの健全性レベル],AA11)</f>
        <v>1</v>
      </c>
      <c r="AC11" s="22"/>
      <c r="AD11" s="55" t="s">
        <v>40</v>
      </c>
      <c r="AE11" s="55">
        <f>COUNTIFS(PROJECTS[ステータス],AD11)</f>
        <v>1</v>
      </c>
      <c r="AF11" s="22"/>
      <c r="AG11" s="56" t="s">
        <v>38</v>
      </c>
      <c r="AH11" s="56">
        <f>COUNTIFS(PROJECTS[優先度],AG11)</f>
        <v>2</v>
      </c>
      <c r="AI11" s="22"/>
    </row>
    <row r="12" spans="1:68" s="4" customFormat="1" ht="33" customHeight="1">
      <c r="A12" s="22"/>
      <c r="B12" s="41">
        <v>4</v>
      </c>
      <c r="C12" s="42" t="s">
        <v>41</v>
      </c>
      <c r="D12" s="43"/>
      <c r="E12" s="44"/>
      <c r="F12" s="45" t="s">
        <v>42</v>
      </c>
      <c r="G12" s="43"/>
      <c r="H12" s="43"/>
      <c r="I12" s="46">
        <v>0</v>
      </c>
      <c r="J12" s="46">
        <v>0</v>
      </c>
      <c r="K12" s="47">
        <f t="shared" si="1"/>
        <v>0</v>
      </c>
      <c r="L12" s="48">
        <v>43384</v>
      </c>
      <c r="M12" s="49">
        <f t="shared" ca="1" si="0"/>
        <v>-1794</v>
      </c>
      <c r="N12" s="50">
        <v>0.25</v>
      </c>
      <c r="O12" s="50"/>
      <c r="P12" s="50"/>
      <c r="Q12" s="50"/>
      <c r="R12" s="43"/>
      <c r="S12" s="22"/>
      <c r="T12" s="22"/>
      <c r="U12" s="57">
        <v>4</v>
      </c>
      <c r="V12" s="22"/>
      <c r="W12" s="58" t="s">
        <v>42</v>
      </c>
      <c r="X12" s="22"/>
      <c r="Y12" s="59" t="s">
        <v>41</v>
      </c>
      <c r="Z12" s="22"/>
      <c r="AA12" s="57">
        <v>4</v>
      </c>
      <c r="AB12" s="57">
        <f>COUNTIFS(PROJECTS[プロジェクトの健全性レベル],AA12)</f>
        <v>4</v>
      </c>
      <c r="AC12" s="22"/>
      <c r="AD12" s="58" t="s">
        <v>42</v>
      </c>
      <c r="AE12" s="58">
        <f>COUNTIFS(PROJECTS[ステータス],AD12)</f>
        <v>1</v>
      </c>
      <c r="AF12" s="22"/>
      <c r="AG12" s="59" t="s">
        <v>41</v>
      </c>
      <c r="AH12" s="59">
        <f>COUNTIFS(PROJECTS[優先度],AG12)</f>
        <v>1</v>
      </c>
      <c r="AI12" s="22"/>
    </row>
    <row r="13" spans="1:68" s="4" customFormat="1" ht="33" customHeight="1">
      <c r="A13" s="22"/>
      <c r="B13" s="28">
        <v>5</v>
      </c>
      <c r="C13" s="32" t="s">
        <v>43</v>
      </c>
      <c r="D13" s="30"/>
      <c r="E13" s="31"/>
      <c r="F13" s="32" t="s">
        <v>40</v>
      </c>
      <c r="G13" s="30"/>
      <c r="H13" s="30"/>
      <c r="I13" s="33">
        <v>0</v>
      </c>
      <c r="J13" s="33">
        <v>0</v>
      </c>
      <c r="K13" s="34">
        <f t="shared" si="1"/>
        <v>0</v>
      </c>
      <c r="L13" s="35">
        <v>43811</v>
      </c>
      <c r="M13" s="36">
        <f t="shared" ca="1" si="0"/>
        <v>-1367</v>
      </c>
      <c r="N13" s="37">
        <v>0.11</v>
      </c>
      <c r="O13" s="37"/>
      <c r="P13" s="37"/>
      <c r="Q13" s="37"/>
      <c r="R13" s="30"/>
      <c r="S13" s="22"/>
      <c r="T13" s="22"/>
      <c r="U13" s="60">
        <v>5</v>
      </c>
      <c r="V13" s="22"/>
      <c r="W13" s="61" t="s">
        <v>39</v>
      </c>
      <c r="X13" s="22"/>
      <c r="Y13" s="22"/>
      <c r="Z13" s="22"/>
      <c r="AA13" s="60">
        <v>5</v>
      </c>
      <c r="AB13" s="60">
        <f>COUNTIFS(PROJECTS[プロジェクトの健全性レベル],AA13)</f>
        <v>1</v>
      </c>
      <c r="AC13" s="22"/>
      <c r="AD13" s="61" t="s">
        <v>39</v>
      </c>
      <c r="AE13" s="61">
        <f>COUNTIFS(PROJECTS[ステータス],AD13)</f>
        <v>3</v>
      </c>
      <c r="AF13" s="22"/>
      <c r="AG13" s="22"/>
      <c r="AH13" s="22"/>
      <c r="AI13" s="22"/>
    </row>
    <row r="14" spans="1:68" s="4" customFormat="1" ht="33" customHeight="1">
      <c r="A14" s="22"/>
      <c r="B14" s="41">
        <v>4</v>
      </c>
      <c r="C14" s="45" t="s">
        <v>43</v>
      </c>
      <c r="D14" s="43"/>
      <c r="E14" s="44"/>
      <c r="F14" s="45" t="s">
        <v>37</v>
      </c>
      <c r="G14" s="43"/>
      <c r="H14" s="43"/>
      <c r="I14" s="46">
        <v>0</v>
      </c>
      <c r="J14" s="46">
        <v>0</v>
      </c>
      <c r="K14" s="47">
        <f t="shared" si="1"/>
        <v>0</v>
      </c>
      <c r="L14" s="48"/>
      <c r="M14" s="49">
        <f t="shared" ca="1" si="0"/>
        <v>-45178</v>
      </c>
      <c r="N14" s="50">
        <v>0.9</v>
      </c>
      <c r="O14" s="50"/>
      <c r="P14" s="50"/>
      <c r="Q14" s="50"/>
      <c r="R14" s="43"/>
      <c r="S14" s="22"/>
      <c r="T14" s="22"/>
      <c r="U14" s="22"/>
      <c r="V14" s="22"/>
      <c r="W14" s="62" t="s">
        <v>36</v>
      </c>
      <c r="X14" s="22"/>
      <c r="Y14" s="22"/>
      <c r="Z14" s="22"/>
      <c r="AA14" s="22"/>
      <c r="AB14" s="22"/>
      <c r="AC14" s="22"/>
      <c r="AD14" s="62" t="s">
        <v>36</v>
      </c>
      <c r="AE14" s="62">
        <f>COUNTIFS(PROJECTS[ステータス],AD14)</f>
        <v>2</v>
      </c>
      <c r="AF14" s="22"/>
      <c r="AG14" s="22"/>
      <c r="AH14" s="22"/>
      <c r="AI14" s="22"/>
    </row>
    <row r="15" spans="1:68" s="4" customFormat="1" ht="33" customHeight="1">
      <c r="A15" s="22"/>
      <c r="B15" s="28">
        <v>4</v>
      </c>
      <c r="C15" s="32" t="s">
        <v>43</v>
      </c>
      <c r="D15" s="30"/>
      <c r="E15" s="31"/>
      <c r="F15" s="32" t="s">
        <v>34</v>
      </c>
      <c r="G15" s="30"/>
      <c r="H15" s="30"/>
      <c r="I15" s="33">
        <v>0</v>
      </c>
      <c r="J15" s="33">
        <v>0</v>
      </c>
      <c r="K15" s="34">
        <f t="shared" si="1"/>
        <v>0</v>
      </c>
      <c r="L15" s="35"/>
      <c r="M15" s="36">
        <f t="shared" ca="1" si="0"/>
        <v>-45178</v>
      </c>
      <c r="N15" s="37">
        <v>0.6</v>
      </c>
      <c r="O15" s="37"/>
      <c r="P15" s="37"/>
      <c r="Q15" s="37"/>
      <c r="R15" s="30"/>
      <c r="S15" s="22"/>
      <c r="T15" s="22"/>
      <c r="U15" s="22"/>
      <c r="V15" s="22"/>
      <c r="W15" s="45" t="s">
        <v>33</v>
      </c>
      <c r="X15" s="22"/>
      <c r="Y15" s="22"/>
      <c r="Z15" s="22"/>
      <c r="AA15" s="22"/>
      <c r="AB15" s="22"/>
      <c r="AC15" s="22"/>
      <c r="AD15" s="45" t="s">
        <v>33</v>
      </c>
      <c r="AE15" s="45">
        <f>COUNTIFS(PROJECTS[ステータス],AD15)</f>
        <v>1</v>
      </c>
      <c r="AF15" s="22"/>
      <c r="AG15" s="22"/>
      <c r="AH15" s="22"/>
      <c r="AI15" s="22"/>
    </row>
    <row r="16" spans="1:68" s="4" customFormat="1" ht="33" customHeight="1">
      <c r="A16" s="22"/>
      <c r="B16" s="41">
        <v>2</v>
      </c>
      <c r="C16" s="45" t="s">
        <v>44</v>
      </c>
      <c r="D16" s="43"/>
      <c r="E16" s="44"/>
      <c r="F16" s="45" t="s">
        <v>36</v>
      </c>
      <c r="G16" s="43"/>
      <c r="H16" s="43"/>
      <c r="I16" s="46">
        <v>0</v>
      </c>
      <c r="J16" s="46">
        <v>0</v>
      </c>
      <c r="K16" s="47">
        <f t="shared" si="1"/>
        <v>0</v>
      </c>
      <c r="L16" s="48"/>
      <c r="M16" s="49">
        <f t="shared" ca="1" si="0"/>
        <v>-45178</v>
      </c>
      <c r="N16" s="50">
        <v>0.3</v>
      </c>
      <c r="O16" s="50"/>
      <c r="P16" s="50"/>
      <c r="Q16" s="50"/>
      <c r="R16" s="43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5" s="4" customFormat="1" ht="33" customHeight="1">
      <c r="A17" s="22"/>
      <c r="B17" s="28">
        <v>1</v>
      </c>
      <c r="C17" s="32" t="s">
        <v>44</v>
      </c>
      <c r="D17" s="30"/>
      <c r="E17" s="31"/>
      <c r="F17" s="32" t="s">
        <v>39</v>
      </c>
      <c r="G17" s="30"/>
      <c r="H17" s="30"/>
      <c r="I17" s="33">
        <v>0</v>
      </c>
      <c r="J17" s="33">
        <v>0</v>
      </c>
      <c r="K17" s="34">
        <f t="shared" si="1"/>
        <v>0</v>
      </c>
      <c r="L17" s="35"/>
      <c r="M17" s="36">
        <f t="shared" ca="1" si="0"/>
        <v>-45178</v>
      </c>
      <c r="N17" s="37">
        <v>1</v>
      </c>
      <c r="O17" s="37"/>
      <c r="P17" s="37"/>
      <c r="Q17" s="37"/>
      <c r="R17" s="30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</row>
    <row r="18" spans="1:35" s="4" customFormat="1" ht="33" customHeight="1">
      <c r="A18" s="22"/>
      <c r="B18" s="41">
        <v>4</v>
      </c>
      <c r="C18" s="45" t="s">
        <v>45</v>
      </c>
      <c r="D18" s="43"/>
      <c r="E18" s="44"/>
      <c r="F18" s="45" t="s">
        <v>39</v>
      </c>
      <c r="G18" s="43"/>
      <c r="H18" s="43"/>
      <c r="I18" s="46">
        <v>0</v>
      </c>
      <c r="J18" s="46">
        <v>0</v>
      </c>
      <c r="K18" s="47">
        <f t="shared" si="1"/>
        <v>0</v>
      </c>
      <c r="L18" s="48"/>
      <c r="M18" s="49">
        <f t="shared" ca="1" si="0"/>
        <v>-45178</v>
      </c>
      <c r="N18" s="50">
        <v>0</v>
      </c>
      <c r="O18" s="50"/>
      <c r="P18" s="50"/>
      <c r="Q18" s="50"/>
      <c r="R18" s="43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1:35" s="4" customFormat="1" ht="33" customHeight="1">
      <c r="A19" s="22"/>
      <c r="B19" s="28"/>
      <c r="C19" s="32"/>
      <c r="D19" s="30"/>
      <c r="E19" s="31"/>
      <c r="F19" s="32"/>
      <c r="G19" s="30"/>
      <c r="H19" s="30"/>
      <c r="I19" s="33">
        <v>0</v>
      </c>
      <c r="J19" s="33">
        <v>0</v>
      </c>
      <c r="K19" s="34">
        <f t="shared" si="1"/>
        <v>0</v>
      </c>
      <c r="L19" s="35"/>
      <c r="M19" s="36">
        <f t="shared" ca="1" si="0"/>
        <v>-45178</v>
      </c>
      <c r="N19" s="37">
        <v>0</v>
      </c>
      <c r="O19" s="37"/>
      <c r="P19" s="37"/>
      <c r="Q19" s="37"/>
      <c r="R19" s="30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s="4" customFormat="1" ht="33" customHeight="1">
      <c r="A20" s="22"/>
      <c r="B20" s="41"/>
      <c r="C20" s="45"/>
      <c r="D20" s="43"/>
      <c r="E20" s="44"/>
      <c r="F20" s="45"/>
      <c r="G20" s="43"/>
      <c r="H20" s="43"/>
      <c r="I20" s="46">
        <v>0</v>
      </c>
      <c r="J20" s="46">
        <v>0</v>
      </c>
      <c r="K20" s="47">
        <f t="shared" si="1"/>
        <v>0</v>
      </c>
      <c r="L20" s="48"/>
      <c r="M20" s="49">
        <f t="shared" ca="1" si="0"/>
        <v>-45178</v>
      </c>
      <c r="N20" s="50">
        <v>0</v>
      </c>
      <c r="O20" s="50"/>
      <c r="P20" s="50"/>
      <c r="Q20" s="50"/>
      <c r="R20" s="43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5" s="4" customFormat="1" ht="33" customHeight="1">
      <c r="A21" s="22"/>
      <c r="B21" s="28"/>
      <c r="C21" s="32"/>
      <c r="D21" s="30"/>
      <c r="E21" s="31"/>
      <c r="F21" s="32"/>
      <c r="G21" s="30"/>
      <c r="H21" s="30"/>
      <c r="I21" s="33">
        <v>0</v>
      </c>
      <c r="J21" s="33">
        <v>0</v>
      </c>
      <c r="K21" s="34">
        <f t="shared" si="1"/>
        <v>0</v>
      </c>
      <c r="L21" s="35"/>
      <c r="M21" s="36">
        <f t="shared" ca="1" si="0"/>
        <v>-45178</v>
      </c>
      <c r="N21" s="37">
        <v>0</v>
      </c>
      <c r="O21" s="37"/>
      <c r="P21" s="37"/>
      <c r="Q21" s="37"/>
      <c r="R21" s="30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</row>
    <row r="22" spans="1:35" s="4" customFormat="1" ht="33" customHeight="1">
      <c r="A22" s="22"/>
      <c r="B22" s="41"/>
      <c r="C22" s="45"/>
      <c r="D22" s="43"/>
      <c r="E22" s="44"/>
      <c r="F22" s="45"/>
      <c r="G22" s="43"/>
      <c r="H22" s="43"/>
      <c r="I22" s="46">
        <v>0</v>
      </c>
      <c r="J22" s="46">
        <v>0</v>
      </c>
      <c r="K22" s="47">
        <f t="shared" si="1"/>
        <v>0</v>
      </c>
      <c r="L22" s="48"/>
      <c r="M22" s="49">
        <f t="shared" ca="1" si="0"/>
        <v>-45178</v>
      </c>
      <c r="N22" s="50">
        <v>0</v>
      </c>
      <c r="O22" s="50"/>
      <c r="P22" s="50"/>
      <c r="Q22" s="50"/>
      <c r="R22" s="43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35" s="4" customFormat="1" ht="33" customHeight="1">
      <c r="A23" s="22"/>
      <c r="B23" s="28"/>
      <c r="C23" s="32"/>
      <c r="D23" s="30"/>
      <c r="E23" s="31"/>
      <c r="F23" s="32"/>
      <c r="G23" s="30"/>
      <c r="H23" s="30"/>
      <c r="I23" s="33">
        <v>0</v>
      </c>
      <c r="J23" s="33">
        <v>0</v>
      </c>
      <c r="K23" s="34">
        <f t="shared" si="1"/>
        <v>0</v>
      </c>
      <c r="L23" s="35"/>
      <c r="M23" s="36">
        <f t="shared" ca="1" si="0"/>
        <v>-45178</v>
      </c>
      <c r="N23" s="37">
        <v>0</v>
      </c>
      <c r="O23" s="37"/>
      <c r="P23" s="37"/>
      <c r="Q23" s="37"/>
      <c r="R23" s="30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 s="4" customFormat="1" ht="33" customHeight="1">
      <c r="A24" s="22"/>
      <c r="B24" s="41"/>
      <c r="C24" s="45"/>
      <c r="D24" s="43"/>
      <c r="E24" s="44"/>
      <c r="F24" s="45"/>
      <c r="G24" s="43"/>
      <c r="H24" s="43"/>
      <c r="I24" s="46">
        <v>0</v>
      </c>
      <c r="J24" s="46">
        <v>0</v>
      </c>
      <c r="K24" s="47">
        <f t="shared" si="1"/>
        <v>0</v>
      </c>
      <c r="L24" s="48"/>
      <c r="M24" s="49">
        <f t="shared" ca="1" si="0"/>
        <v>-45178</v>
      </c>
      <c r="N24" s="50">
        <v>0</v>
      </c>
      <c r="O24" s="50"/>
      <c r="P24" s="50"/>
      <c r="Q24" s="50"/>
      <c r="R24" s="43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s="4" customFormat="1" ht="33" customHeight="1">
      <c r="A25" s="22"/>
      <c r="B25" s="28"/>
      <c r="C25" s="32"/>
      <c r="D25" s="30"/>
      <c r="E25" s="31"/>
      <c r="F25" s="32"/>
      <c r="G25" s="30"/>
      <c r="H25" s="30"/>
      <c r="I25" s="33">
        <v>0</v>
      </c>
      <c r="J25" s="33">
        <v>0</v>
      </c>
      <c r="K25" s="34">
        <f t="shared" si="1"/>
        <v>0</v>
      </c>
      <c r="L25" s="35"/>
      <c r="M25" s="36">
        <f t="shared" ca="1" si="0"/>
        <v>-45178</v>
      </c>
      <c r="N25" s="37">
        <v>0</v>
      </c>
      <c r="O25" s="37"/>
      <c r="P25" s="37"/>
      <c r="Q25" s="37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35" s="4" customFormat="1" ht="33" customHeight="1">
      <c r="A26" s="22"/>
      <c r="B26" s="63"/>
      <c r="C26" s="64"/>
      <c r="D26" s="65"/>
      <c r="E26" s="66"/>
      <c r="F26" s="64"/>
      <c r="G26" s="65"/>
      <c r="H26" s="65"/>
      <c r="I26" s="67">
        <v>0</v>
      </c>
      <c r="J26" s="67">
        <v>0</v>
      </c>
      <c r="K26" s="68">
        <f t="shared" si="1"/>
        <v>0</v>
      </c>
      <c r="L26" s="69"/>
      <c r="M26" s="70">
        <f t="shared" ca="1" si="0"/>
        <v>-45178</v>
      </c>
      <c r="N26" s="71">
        <v>0</v>
      </c>
      <c r="O26" s="71"/>
      <c r="P26" s="71"/>
      <c r="Q26" s="71"/>
      <c r="R26" s="65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  <row r="27" spans="1: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58" customHeight="1">
      <c r="A29" s="7"/>
      <c r="B29" s="89" t="s">
        <v>54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</sheetData>
  <mergeCells count="10">
    <mergeCell ref="B29:R29"/>
    <mergeCell ref="B5:C5"/>
    <mergeCell ref="B6:C6"/>
    <mergeCell ref="B3:C3"/>
    <mergeCell ref="B4:C4"/>
    <mergeCell ref="D3:E3"/>
    <mergeCell ref="D4:E4"/>
    <mergeCell ref="D5:E5"/>
    <mergeCell ref="D6:E6"/>
    <mergeCell ref="G3:H3"/>
  </mergeCells>
  <phoneticPr fontId="6" type="noConversion"/>
  <conditionalFormatting sqref="B9:B26">
    <cfRule type="containsText" dxfId="31" priority="7" operator="containsText" text="5">
      <formula>NOT(ISERROR(SEARCH("5",B9)))</formula>
    </cfRule>
    <cfRule type="containsText" dxfId="30" priority="8" operator="containsText" text="1">
      <formula>NOT(ISERROR(SEARCH("1",B9)))</formula>
    </cfRule>
    <cfRule type="containsText" dxfId="29" priority="9" operator="containsText" text="2">
      <formula>NOT(ISERROR(SEARCH("2",B9)))</formula>
    </cfRule>
    <cfRule type="containsText" dxfId="28" priority="10" operator="containsText" text="3">
      <formula>NOT(ISERROR(SEARCH("3",B9)))</formula>
    </cfRule>
    <cfRule type="containsText" dxfId="27" priority="11" operator="containsText" text="4">
      <formula>NOT(ISERROR(SEARCH("4",B9)))</formula>
    </cfRule>
  </conditionalFormatting>
  <conditionalFormatting sqref="C9:C26">
    <cfRule type="containsText" dxfId="26" priority="42" operator="containsText" text="低">
      <formula>NOT(ISERROR(SEARCH("低",C9)))</formula>
    </cfRule>
    <cfRule type="containsText" dxfId="25" priority="43" operator="containsText" text="中">
      <formula>NOT(ISERROR(SEARCH("中",C9)))</formula>
    </cfRule>
    <cfRule type="containsText" dxfId="24" priority="44" operator="containsText" text="高">
      <formula>NOT(ISERROR(SEARCH("高",C9)))</formula>
    </cfRule>
    <cfRule type="containsText" dxfId="23" priority="45" operator="containsText" text="最も高程度">
      <formula>NOT(ISERROR(SEARCH("最も高程度",C9)))</formula>
    </cfRule>
  </conditionalFormatting>
  <conditionalFormatting sqref="F9:F26">
    <cfRule type="containsText" dxfId="22" priority="3" operator="containsText" text="他">
      <formula>NOT(ISERROR(SEARCH("他",F9)))</formula>
    </cfRule>
    <cfRule type="containsText" dxfId="21" priority="4" operator="containsText" text="モニター">
      <formula>NOT(ISERROR(SEARCH("モニター",F9)))</formula>
    </cfRule>
    <cfRule type="containsText" dxfId="20" priority="5" operator="containsText" text="完了">
      <formula>NOT(ISERROR(SEARCH("完了",F9)))</formula>
    </cfRule>
    <cfRule type="containsText" dxfId="19" priority="6" operator="containsText" text="保留中">
      <formula>NOT(ISERROR(SEARCH("保留中",F9)))</formula>
    </cfRule>
    <cfRule type="containsText" dxfId="18" priority="49" operator="containsText" text="リクエストが送信された">
      <formula>NOT(ISERROR(SEARCH("リクエストが送信された",F9)))</formula>
    </cfRule>
    <cfRule type="containsText" dxfId="17" priority="50" operator="containsText" text="承認済み">
      <formula>NOT(ISERROR(SEARCH("承認済み",F9)))</formula>
    </cfRule>
    <cfRule type="containsText" dxfId="16" priority="51" operator="containsText" text="計画フェーズ">
      <formula>NOT(ISERROR(SEARCH("計画フェーズ",F9)))</formula>
    </cfRule>
  </conditionalFormatting>
  <conditionalFormatting sqref="N9:Q26">
    <cfRule type="dataBar" priority="52">
      <dataBar>
        <cfvo type="percent" val="0"/>
        <cfvo type="percent" val="100"/>
        <color theme="5"/>
      </dataBar>
      <extLst>
        <ext xmlns:x14="http://schemas.microsoft.com/office/spreadsheetml/2009/9/main" uri="{B025F937-C7B1-47D3-B67F-A62EFF666E3E}">
          <x14:id>{E0306729-0783-D244-B897-D32525FB47DD}</x14:id>
        </ext>
      </extLst>
    </cfRule>
  </conditionalFormatting>
  <dataValidations count="3">
    <dataValidation type="list" allowBlank="1" showInputMessage="1" showErrorMessage="1" sqref="C9:C26" xr:uid="{00000000-0002-0000-0000-000000000000}">
      <formula1>$Y$9:$Y$12</formula1>
    </dataValidation>
    <dataValidation type="list" allowBlank="1" showInputMessage="1" showErrorMessage="1" sqref="B9:B26" xr:uid="{00000000-0002-0000-0000-000001000000}">
      <formula1>$U$9:$U$13</formula1>
    </dataValidation>
    <dataValidation type="list" allowBlank="1" showInputMessage="1" showErrorMessage="1" sqref="F9:F26" xr:uid="{00000000-0002-0000-0000-000002000000}">
      <formula1>$W$9:$W$15</formula1>
    </dataValidation>
  </dataValidations>
  <hyperlinks>
    <hyperlink ref="B29:R29" r:id="rId1" display="SMARTSHEET でプロジェクト ポートフォリオ サマリー テンプレートを作成するには、ここをクリックしてください" xr:uid="{00000000-0004-0000-0000-000000000000}"/>
  </hyperlinks>
  <pageMargins left="0.25" right="0.25" top="0.25" bottom="0.25" header="0" footer="0"/>
  <pageSetup scale="58" fitToHeight="0" orientation="landscape" verticalDpi="0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306729-0783-D244-B897-D32525FB47DD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9"/>
            </x14:dataBar>
          </x14:cfRule>
          <xm:sqref>N9:Q26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A1:BP33"/>
  <sheetViews>
    <sheetView showGridLines="0" zoomScale="70" zoomScaleNormal="70" workbookViewId="0">
      <selection activeCell="D3" sqref="D3:E3"/>
    </sheetView>
  </sheetViews>
  <sheetFormatPr baseColWidth="10" defaultColWidth="8.83203125" defaultRowHeight="15"/>
  <cols>
    <col min="1" max="1" width="3.1640625" customWidth="1"/>
    <col min="2" max="2" width="13" customWidth="1"/>
    <col min="3" max="3" width="11.83203125" customWidth="1"/>
    <col min="4" max="4" width="14.83203125" customWidth="1"/>
    <col min="5" max="5" width="34.83203125" customWidth="1"/>
    <col min="6" max="6" width="10.83203125" customWidth="1"/>
    <col min="7" max="7" width="34.83203125" customWidth="1"/>
    <col min="8" max="8" width="21.1640625" customWidth="1"/>
    <col min="9" max="11" width="12.83203125" customWidth="1"/>
    <col min="12" max="13" width="12.1640625" customWidth="1"/>
    <col min="14" max="14" width="21.33203125" customWidth="1"/>
    <col min="15" max="17" width="34.83203125" customWidth="1"/>
    <col min="18" max="18" width="16.83203125" customWidth="1"/>
    <col min="19" max="20" width="4" customWidth="1"/>
    <col min="21" max="21" width="10.83203125" customWidth="1"/>
    <col min="22" max="22" width="3.1640625" customWidth="1"/>
    <col min="23" max="23" width="10" customWidth="1"/>
    <col min="24" max="24" width="3.1640625" customWidth="1"/>
    <col min="25" max="25" width="9.83203125" customWidth="1"/>
    <col min="26" max="26" width="3.1640625" customWidth="1"/>
    <col min="27" max="28" width="10.83203125" customWidth="1"/>
    <col min="29" max="29" width="3.1640625" customWidth="1"/>
    <col min="30" max="30" width="17.83203125" customWidth="1"/>
    <col min="32" max="32" width="3.1640625" customWidth="1"/>
    <col min="33" max="33" width="9.83203125" customWidth="1"/>
  </cols>
  <sheetData>
    <row r="1" spans="1:68" ht="39" customHeight="1">
      <c r="A1" s="1"/>
      <c r="B1" s="76" t="s">
        <v>52</v>
      </c>
      <c r="C1" s="7"/>
      <c r="D1" s="9"/>
      <c r="E1" s="9"/>
      <c r="F1" s="7"/>
      <c r="G1" s="72" t="s">
        <v>46</v>
      </c>
      <c r="H1" s="10"/>
      <c r="I1" s="9"/>
      <c r="J1" s="9"/>
      <c r="K1" s="9"/>
      <c r="L1" s="9"/>
      <c r="M1" s="7"/>
      <c r="N1" s="7"/>
      <c r="O1" s="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"/>
    </row>
    <row r="2" spans="1:68" ht="33" customHeight="1">
      <c r="B2" s="77" t="s">
        <v>1</v>
      </c>
      <c r="C2" s="79"/>
      <c r="D2" s="80"/>
      <c r="E2" s="80"/>
      <c r="F2" s="13"/>
      <c r="G2" s="87" t="s">
        <v>51</v>
      </c>
      <c r="H2" s="86"/>
      <c r="I2" s="13"/>
      <c r="J2" s="13"/>
      <c r="K2" s="13"/>
      <c r="L2" s="13"/>
      <c r="M2" s="13"/>
      <c r="N2" s="13"/>
      <c r="O2" s="13"/>
      <c r="P2" s="13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68" ht="33" customHeight="1">
      <c r="B3" s="77" t="s">
        <v>3</v>
      </c>
      <c r="C3" s="79"/>
      <c r="D3" s="80"/>
      <c r="E3" s="80"/>
      <c r="F3" s="13"/>
      <c r="G3" s="14">
        <f>SUM(PROJECTS4[予算])</f>
        <v>0</v>
      </c>
      <c r="H3" s="15" t="s">
        <v>4</v>
      </c>
      <c r="I3" s="13"/>
      <c r="J3" s="13"/>
      <c r="K3" s="13"/>
      <c r="L3" s="13"/>
      <c r="M3" s="13"/>
      <c r="N3" s="16"/>
      <c r="O3" s="13"/>
      <c r="P3" s="13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68" ht="33" customHeight="1">
      <c r="B4" s="77" t="s">
        <v>5</v>
      </c>
      <c r="C4" s="78"/>
      <c r="D4" s="81" t="str">
        <f>CONCATENATE(COUNTIF(PROJECTS4[プロジェクトの健全性レベル],"&lt;&gt;"&amp;""))</f>
        <v>0</v>
      </c>
      <c r="E4" s="82"/>
      <c r="F4" s="13"/>
      <c r="G4" s="17">
        <f>SUM(PROJECTS4[実績])</f>
        <v>0</v>
      </c>
      <c r="H4" s="18" t="s">
        <v>6</v>
      </c>
      <c r="I4" s="13"/>
      <c r="J4" s="13"/>
      <c r="K4" s="13"/>
      <c r="L4" s="13"/>
      <c r="M4" s="13"/>
      <c r="N4" s="16"/>
      <c r="O4" s="13"/>
      <c r="P4" s="13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68" ht="33" customHeight="1">
      <c r="B5" s="77" t="s">
        <v>7</v>
      </c>
      <c r="C5" s="78"/>
      <c r="D5" s="83"/>
      <c r="E5" s="84"/>
      <c r="F5" s="13"/>
      <c r="G5" s="19">
        <f>G3-G4</f>
        <v>0</v>
      </c>
      <c r="H5" s="20" t="s">
        <v>8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 t="s">
        <v>0</v>
      </c>
      <c r="T5" s="13"/>
      <c r="U5" s="13"/>
      <c r="V5" s="7"/>
      <c r="W5" s="7"/>
      <c r="X5" s="7"/>
      <c r="Y5" s="7"/>
      <c r="Z5" s="7"/>
      <c r="AA5" s="13"/>
      <c r="AB5" s="13"/>
      <c r="AC5" s="7"/>
      <c r="AD5" s="7"/>
      <c r="AE5" s="7"/>
      <c r="AF5" s="7"/>
      <c r="AG5" s="7"/>
      <c r="AH5" s="7"/>
      <c r="AI5" s="7"/>
      <c r="AJ5" s="7"/>
    </row>
    <row r="6" spans="1:68">
      <c r="B6" s="21"/>
      <c r="C6" s="13"/>
      <c r="D6" s="13"/>
      <c r="E6" s="13"/>
      <c r="F6" s="13"/>
      <c r="G6" s="13"/>
      <c r="H6" s="21"/>
      <c r="I6" s="13"/>
      <c r="J6" s="13"/>
      <c r="K6" s="13"/>
      <c r="L6" s="13"/>
      <c r="M6" s="13"/>
      <c r="N6" s="13"/>
      <c r="O6" s="13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68" s="4" customFormat="1" ht="54" customHeight="1">
      <c r="B7" s="23" t="s">
        <v>9</v>
      </c>
      <c r="C7" s="24" t="s">
        <v>10</v>
      </c>
      <c r="D7" s="25" t="s">
        <v>11</v>
      </c>
      <c r="E7" s="25" t="s">
        <v>12</v>
      </c>
      <c r="F7" s="24" t="s">
        <v>13</v>
      </c>
      <c r="G7" s="24" t="s">
        <v>14</v>
      </c>
      <c r="H7" s="75" t="s">
        <v>48</v>
      </c>
      <c r="I7" s="24" t="s">
        <v>16</v>
      </c>
      <c r="J7" s="24" t="s">
        <v>17</v>
      </c>
      <c r="K7" s="24" t="s">
        <v>18</v>
      </c>
      <c r="L7" s="24" t="s">
        <v>19</v>
      </c>
      <c r="M7" s="24" t="s">
        <v>20</v>
      </c>
      <c r="N7" s="24" t="s">
        <v>21</v>
      </c>
      <c r="O7" s="24" t="s">
        <v>22</v>
      </c>
      <c r="P7" s="24" t="s">
        <v>23</v>
      </c>
      <c r="Q7" s="24" t="s">
        <v>24</v>
      </c>
      <c r="R7" s="24" t="s">
        <v>25</v>
      </c>
      <c r="S7" s="22"/>
      <c r="T7" s="22"/>
      <c r="U7" s="26" t="s">
        <v>26</v>
      </c>
      <c r="V7" s="22"/>
      <c r="W7" s="26" t="s">
        <v>27</v>
      </c>
      <c r="X7" s="22"/>
      <c r="Y7" s="26" t="s">
        <v>28</v>
      </c>
      <c r="Z7" s="22"/>
      <c r="AA7" s="27" t="s">
        <v>29</v>
      </c>
      <c r="AB7" s="27" t="s">
        <v>30</v>
      </c>
      <c r="AC7" s="22"/>
      <c r="AD7" s="27" t="s">
        <v>31</v>
      </c>
      <c r="AE7" s="27" t="s">
        <v>30</v>
      </c>
      <c r="AF7" s="22"/>
      <c r="AG7" s="27" t="s">
        <v>28</v>
      </c>
      <c r="AH7" s="27" t="s">
        <v>30</v>
      </c>
      <c r="AI7" s="22"/>
      <c r="AJ7" s="22"/>
    </row>
    <row r="8" spans="1:68" s="4" customFormat="1" ht="33" customHeight="1">
      <c r="B8" s="28"/>
      <c r="C8" s="29"/>
      <c r="D8" s="30"/>
      <c r="E8" s="31"/>
      <c r="F8" s="32"/>
      <c r="G8" s="30"/>
      <c r="H8" s="30"/>
      <c r="I8" s="33">
        <v>0</v>
      </c>
      <c r="J8" s="33">
        <v>0</v>
      </c>
      <c r="K8" s="34">
        <f>I8-J8</f>
        <v>0</v>
      </c>
      <c r="L8" s="35"/>
      <c r="M8" s="36">
        <f ca="1">L8-TODAY()</f>
        <v>-45178</v>
      </c>
      <c r="N8" s="37">
        <v>0</v>
      </c>
      <c r="O8" s="37"/>
      <c r="P8" s="37"/>
      <c r="Q8" s="37"/>
      <c r="R8" s="30"/>
      <c r="S8" s="22"/>
      <c r="T8" s="22"/>
      <c r="U8" s="38">
        <v>1</v>
      </c>
      <c r="V8" s="22"/>
      <c r="W8" s="39" t="s">
        <v>34</v>
      </c>
      <c r="X8" s="22"/>
      <c r="Y8" s="40" t="s">
        <v>32</v>
      </c>
      <c r="Z8" s="22"/>
      <c r="AA8" s="38">
        <v>1</v>
      </c>
      <c r="AB8" s="38">
        <f>COUNTIFS(PROJECTS4[プロジェクトの健全性レベル],AA8)</f>
        <v>0</v>
      </c>
      <c r="AC8" s="22"/>
      <c r="AD8" s="39" t="s">
        <v>34</v>
      </c>
      <c r="AE8" s="39">
        <f>COUNTIFS(PROJECTS4[ステータス],AD8)</f>
        <v>0</v>
      </c>
      <c r="AF8" s="22"/>
      <c r="AG8" s="40" t="s">
        <v>32</v>
      </c>
      <c r="AH8" s="40">
        <f>COUNTIFS(PROJECTS4[優先度],AG8)</f>
        <v>0</v>
      </c>
      <c r="AI8" s="22"/>
      <c r="AJ8" s="22"/>
    </row>
    <row r="9" spans="1:68" s="4" customFormat="1" ht="33" customHeight="1">
      <c r="B9" s="41"/>
      <c r="C9" s="29"/>
      <c r="D9" s="43"/>
      <c r="E9" s="44"/>
      <c r="F9" s="45"/>
      <c r="G9" s="43"/>
      <c r="H9" s="43"/>
      <c r="I9" s="46">
        <v>0</v>
      </c>
      <c r="J9" s="46">
        <v>0</v>
      </c>
      <c r="K9" s="47">
        <f>I9-J9</f>
        <v>0</v>
      </c>
      <c r="L9" s="48"/>
      <c r="M9" s="49">
        <f t="shared" ref="M9:M25" ca="1" si="0">L9-TODAY()</f>
        <v>-45178</v>
      </c>
      <c r="N9" s="50">
        <v>0</v>
      </c>
      <c r="O9" s="50"/>
      <c r="P9" s="50"/>
      <c r="Q9" s="50"/>
      <c r="R9" s="43"/>
      <c r="S9" s="22"/>
      <c r="T9" s="22"/>
      <c r="U9" s="51">
        <v>2</v>
      </c>
      <c r="V9" s="22"/>
      <c r="W9" s="52" t="s">
        <v>37</v>
      </c>
      <c r="X9" s="22"/>
      <c r="Y9" s="53" t="s">
        <v>35</v>
      </c>
      <c r="Z9" s="22"/>
      <c r="AA9" s="51">
        <v>2</v>
      </c>
      <c r="AB9" s="51">
        <f>COUNTIFS(PROJECTS4[プロジェクトの健全性レベル],AA9)</f>
        <v>0</v>
      </c>
      <c r="AC9" s="22"/>
      <c r="AD9" s="52" t="s">
        <v>37</v>
      </c>
      <c r="AE9" s="52">
        <f>COUNTIFS(PROJECTS4[ステータス],AD9)</f>
        <v>0</v>
      </c>
      <c r="AF9" s="22"/>
      <c r="AG9" s="53" t="s">
        <v>35</v>
      </c>
      <c r="AH9" s="53">
        <f>COUNTIFS(PROJECTS4[優先度],AG9)</f>
        <v>0</v>
      </c>
      <c r="AI9" s="22"/>
      <c r="AJ9" s="22"/>
    </row>
    <row r="10" spans="1:68" s="4" customFormat="1" ht="33" customHeight="1">
      <c r="B10" s="28"/>
      <c r="C10" s="29"/>
      <c r="D10" s="30"/>
      <c r="E10" s="31"/>
      <c r="F10" s="32"/>
      <c r="G10" s="30"/>
      <c r="H10" s="30"/>
      <c r="I10" s="33">
        <v>0</v>
      </c>
      <c r="J10" s="33">
        <v>0</v>
      </c>
      <c r="K10" s="34">
        <f t="shared" ref="K10:K25" si="1">I10-J10</f>
        <v>0</v>
      </c>
      <c r="L10" s="35"/>
      <c r="M10" s="36">
        <f t="shared" ca="1" si="0"/>
        <v>-45178</v>
      </c>
      <c r="N10" s="37">
        <v>0</v>
      </c>
      <c r="O10" s="37"/>
      <c r="P10" s="37"/>
      <c r="Q10" s="37"/>
      <c r="R10" s="30"/>
      <c r="S10" s="22"/>
      <c r="T10" s="22"/>
      <c r="U10" s="54">
        <v>3</v>
      </c>
      <c r="V10" s="22"/>
      <c r="W10" s="55" t="s">
        <v>40</v>
      </c>
      <c r="X10" s="22"/>
      <c r="Y10" s="56" t="s">
        <v>38</v>
      </c>
      <c r="Z10" s="22"/>
      <c r="AA10" s="54">
        <v>3</v>
      </c>
      <c r="AB10" s="54">
        <f>COUNTIFS(PROJECTS4[プロジェクトの健全性レベル],AA10)</f>
        <v>0</v>
      </c>
      <c r="AC10" s="22"/>
      <c r="AD10" s="55" t="s">
        <v>40</v>
      </c>
      <c r="AE10" s="55">
        <f>COUNTIFS(PROJECTS4[ステータス],AD10)</f>
        <v>0</v>
      </c>
      <c r="AF10" s="22"/>
      <c r="AG10" s="56" t="s">
        <v>38</v>
      </c>
      <c r="AH10" s="56">
        <f>COUNTIFS(PROJECTS4[優先度],AG10)</f>
        <v>0</v>
      </c>
      <c r="AI10" s="22"/>
      <c r="AJ10" s="22"/>
    </row>
    <row r="11" spans="1:68" s="4" customFormat="1" ht="33" customHeight="1">
      <c r="B11" s="41"/>
      <c r="C11" s="42"/>
      <c r="D11" s="43"/>
      <c r="E11" s="44"/>
      <c r="F11" s="45"/>
      <c r="G11" s="43"/>
      <c r="H11" s="43"/>
      <c r="I11" s="46">
        <v>0</v>
      </c>
      <c r="J11" s="46">
        <v>0</v>
      </c>
      <c r="K11" s="47">
        <f t="shared" si="1"/>
        <v>0</v>
      </c>
      <c r="L11" s="48"/>
      <c r="M11" s="49">
        <f t="shared" ca="1" si="0"/>
        <v>-45178</v>
      </c>
      <c r="N11" s="50">
        <v>0</v>
      </c>
      <c r="O11" s="50"/>
      <c r="P11" s="50"/>
      <c r="Q11" s="50"/>
      <c r="R11" s="43"/>
      <c r="S11" s="22"/>
      <c r="T11" s="22"/>
      <c r="U11" s="57">
        <v>4</v>
      </c>
      <c r="V11" s="22"/>
      <c r="W11" s="58" t="s">
        <v>42</v>
      </c>
      <c r="X11" s="22"/>
      <c r="Y11" s="59" t="s">
        <v>41</v>
      </c>
      <c r="Z11" s="22"/>
      <c r="AA11" s="57">
        <v>4</v>
      </c>
      <c r="AB11" s="57">
        <f>COUNTIFS(PROJECTS4[プロジェクトの健全性レベル],AA11)</f>
        <v>0</v>
      </c>
      <c r="AC11" s="22"/>
      <c r="AD11" s="58" t="s">
        <v>42</v>
      </c>
      <c r="AE11" s="58">
        <f>COUNTIFS(PROJECTS4[ステータス],AD11)</f>
        <v>0</v>
      </c>
      <c r="AF11" s="22"/>
      <c r="AG11" s="59" t="s">
        <v>41</v>
      </c>
      <c r="AH11" s="59">
        <f>COUNTIFS(PROJECTS4[優先度],AG11)</f>
        <v>0</v>
      </c>
      <c r="AI11" s="22"/>
      <c r="AJ11" s="22"/>
    </row>
    <row r="12" spans="1:68" s="4" customFormat="1" ht="33" customHeight="1">
      <c r="B12" s="28"/>
      <c r="C12" s="32"/>
      <c r="D12" s="30"/>
      <c r="E12" s="31"/>
      <c r="F12" s="32"/>
      <c r="G12" s="30"/>
      <c r="H12" s="30"/>
      <c r="I12" s="33">
        <v>0</v>
      </c>
      <c r="J12" s="33">
        <v>0</v>
      </c>
      <c r="K12" s="34">
        <f t="shared" si="1"/>
        <v>0</v>
      </c>
      <c r="L12" s="35"/>
      <c r="M12" s="36">
        <f t="shared" ca="1" si="0"/>
        <v>-45178</v>
      </c>
      <c r="N12" s="37">
        <v>0</v>
      </c>
      <c r="O12" s="37"/>
      <c r="P12" s="37"/>
      <c r="Q12" s="37"/>
      <c r="R12" s="30"/>
      <c r="S12" s="22"/>
      <c r="T12" s="22"/>
      <c r="U12" s="60">
        <v>5</v>
      </c>
      <c r="V12" s="22"/>
      <c r="W12" s="61" t="s">
        <v>39</v>
      </c>
      <c r="X12" s="22"/>
      <c r="Y12" s="22"/>
      <c r="Z12" s="22"/>
      <c r="AA12" s="60">
        <v>5</v>
      </c>
      <c r="AB12" s="60">
        <f>COUNTIFS(PROJECTS4[プロジェクトの健全性レベル],AA12)</f>
        <v>0</v>
      </c>
      <c r="AC12" s="22"/>
      <c r="AD12" s="61" t="s">
        <v>39</v>
      </c>
      <c r="AE12" s="61">
        <f>COUNTIFS(PROJECTS4[ステータス],AD12)</f>
        <v>0</v>
      </c>
      <c r="AF12" s="22"/>
      <c r="AG12" s="22"/>
      <c r="AH12" s="22"/>
      <c r="AI12" s="22"/>
      <c r="AJ12" s="22"/>
    </row>
    <row r="13" spans="1:68" s="4" customFormat="1" ht="33" customHeight="1">
      <c r="B13" s="41"/>
      <c r="C13" s="45"/>
      <c r="D13" s="43"/>
      <c r="E13" s="44"/>
      <c r="F13" s="45"/>
      <c r="G13" s="43"/>
      <c r="H13" s="43"/>
      <c r="I13" s="46">
        <v>0</v>
      </c>
      <c r="J13" s="46">
        <v>0</v>
      </c>
      <c r="K13" s="47">
        <f t="shared" si="1"/>
        <v>0</v>
      </c>
      <c r="L13" s="48"/>
      <c r="M13" s="49">
        <f t="shared" ca="1" si="0"/>
        <v>-45178</v>
      </c>
      <c r="N13" s="50">
        <v>0</v>
      </c>
      <c r="O13" s="50"/>
      <c r="P13" s="50"/>
      <c r="Q13" s="50"/>
      <c r="R13" s="43"/>
      <c r="S13" s="22"/>
      <c r="T13" s="22"/>
      <c r="U13" s="22"/>
      <c r="V13" s="22"/>
      <c r="W13" s="62" t="s">
        <v>36</v>
      </c>
      <c r="X13" s="22"/>
      <c r="Y13" s="22"/>
      <c r="Z13" s="22"/>
      <c r="AA13" s="22"/>
      <c r="AB13" s="22"/>
      <c r="AC13" s="22"/>
      <c r="AD13" s="62" t="s">
        <v>36</v>
      </c>
      <c r="AE13" s="62">
        <f>COUNTIFS(PROJECTS4[ステータス],AD13)</f>
        <v>0</v>
      </c>
      <c r="AF13" s="22"/>
      <c r="AG13" s="22"/>
      <c r="AH13" s="22"/>
      <c r="AI13" s="22"/>
      <c r="AJ13" s="22"/>
    </row>
    <row r="14" spans="1:68" s="4" customFormat="1" ht="33" customHeight="1">
      <c r="B14" s="28"/>
      <c r="C14" s="32"/>
      <c r="D14" s="30"/>
      <c r="E14" s="31"/>
      <c r="F14" s="32"/>
      <c r="G14" s="30"/>
      <c r="H14" s="30"/>
      <c r="I14" s="33">
        <v>0</v>
      </c>
      <c r="J14" s="33">
        <v>0</v>
      </c>
      <c r="K14" s="34">
        <f t="shared" si="1"/>
        <v>0</v>
      </c>
      <c r="L14" s="35"/>
      <c r="M14" s="36">
        <f t="shared" ca="1" si="0"/>
        <v>-45178</v>
      </c>
      <c r="N14" s="37">
        <v>0</v>
      </c>
      <c r="O14" s="37"/>
      <c r="P14" s="37"/>
      <c r="Q14" s="37"/>
      <c r="R14" s="30"/>
      <c r="S14" s="22"/>
      <c r="T14" s="22"/>
      <c r="U14" s="22"/>
      <c r="V14" s="22"/>
      <c r="W14" s="45" t="s">
        <v>33</v>
      </c>
      <c r="X14" s="22"/>
      <c r="Y14" s="22"/>
      <c r="Z14" s="22"/>
      <c r="AA14" s="22"/>
      <c r="AB14" s="22"/>
      <c r="AC14" s="22"/>
      <c r="AD14" s="45" t="s">
        <v>33</v>
      </c>
      <c r="AE14" s="45">
        <f>COUNTIFS(PROJECTS4[ステータス],AD14)</f>
        <v>0</v>
      </c>
      <c r="AF14" s="22"/>
      <c r="AG14" s="22"/>
      <c r="AH14" s="22"/>
      <c r="AI14" s="22"/>
      <c r="AJ14" s="22"/>
    </row>
    <row r="15" spans="1:68" s="4" customFormat="1" ht="33" customHeight="1">
      <c r="B15" s="41"/>
      <c r="C15" s="45"/>
      <c r="D15" s="43"/>
      <c r="E15" s="44"/>
      <c r="F15" s="45"/>
      <c r="G15" s="43"/>
      <c r="H15" s="43"/>
      <c r="I15" s="46">
        <v>0</v>
      </c>
      <c r="J15" s="46">
        <v>0</v>
      </c>
      <c r="K15" s="47">
        <f t="shared" si="1"/>
        <v>0</v>
      </c>
      <c r="L15" s="48"/>
      <c r="M15" s="49">
        <f t="shared" ca="1" si="0"/>
        <v>-45178</v>
      </c>
      <c r="N15" s="50">
        <v>0</v>
      </c>
      <c r="O15" s="50"/>
      <c r="P15" s="50"/>
      <c r="Q15" s="50"/>
      <c r="R15" s="43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</row>
    <row r="16" spans="1:68" s="4" customFormat="1" ht="33" customHeight="1">
      <c r="B16" s="28"/>
      <c r="C16" s="32"/>
      <c r="D16" s="30"/>
      <c r="E16" s="31"/>
      <c r="F16" s="32"/>
      <c r="G16" s="30"/>
      <c r="H16" s="30"/>
      <c r="I16" s="33">
        <v>0</v>
      </c>
      <c r="J16" s="33">
        <v>0</v>
      </c>
      <c r="K16" s="34">
        <f t="shared" si="1"/>
        <v>0</v>
      </c>
      <c r="L16" s="35"/>
      <c r="M16" s="36">
        <f t="shared" ca="1" si="0"/>
        <v>-45178</v>
      </c>
      <c r="N16" s="37">
        <v>0</v>
      </c>
      <c r="O16" s="37"/>
      <c r="P16" s="37"/>
      <c r="Q16" s="37"/>
      <c r="R16" s="30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</row>
    <row r="17" spans="2:36" s="4" customFormat="1" ht="33" customHeight="1">
      <c r="B17" s="41"/>
      <c r="C17" s="45"/>
      <c r="D17" s="43"/>
      <c r="E17" s="44"/>
      <c r="F17" s="45"/>
      <c r="G17" s="43"/>
      <c r="H17" s="43"/>
      <c r="I17" s="46">
        <v>0</v>
      </c>
      <c r="J17" s="46">
        <v>0</v>
      </c>
      <c r="K17" s="47">
        <f t="shared" si="1"/>
        <v>0</v>
      </c>
      <c r="L17" s="48"/>
      <c r="M17" s="49">
        <f t="shared" ca="1" si="0"/>
        <v>-45178</v>
      </c>
      <c r="N17" s="50">
        <v>0</v>
      </c>
      <c r="O17" s="50"/>
      <c r="P17" s="50"/>
      <c r="Q17" s="50"/>
      <c r="R17" s="43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</row>
    <row r="18" spans="2:36" s="4" customFormat="1" ht="33" customHeight="1">
      <c r="B18" s="28"/>
      <c r="C18" s="32"/>
      <c r="D18" s="30"/>
      <c r="E18" s="31"/>
      <c r="F18" s="32"/>
      <c r="G18" s="30"/>
      <c r="H18" s="30"/>
      <c r="I18" s="33">
        <v>0</v>
      </c>
      <c r="J18" s="33">
        <v>0</v>
      </c>
      <c r="K18" s="34">
        <f t="shared" si="1"/>
        <v>0</v>
      </c>
      <c r="L18" s="35"/>
      <c r="M18" s="36">
        <f t="shared" ca="1" si="0"/>
        <v>-45178</v>
      </c>
      <c r="N18" s="37">
        <v>0</v>
      </c>
      <c r="O18" s="37"/>
      <c r="P18" s="37"/>
      <c r="Q18" s="37"/>
      <c r="R18" s="30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</row>
    <row r="19" spans="2:36" s="4" customFormat="1" ht="33" customHeight="1">
      <c r="B19" s="41"/>
      <c r="C19" s="45"/>
      <c r="D19" s="43"/>
      <c r="E19" s="44"/>
      <c r="F19" s="45"/>
      <c r="G19" s="43"/>
      <c r="H19" s="43"/>
      <c r="I19" s="46">
        <v>0</v>
      </c>
      <c r="J19" s="46">
        <v>0</v>
      </c>
      <c r="K19" s="47">
        <f t="shared" si="1"/>
        <v>0</v>
      </c>
      <c r="L19" s="48"/>
      <c r="M19" s="49">
        <f t="shared" ca="1" si="0"/>
        <v>-45178</v>
      </c>
      <c r="N19" s="50">
        <v>0</v>
      </c>
      <c r="O19" s="50"/>
      <c r="P19" s="50"/>
      <c r="Q19" s="50"/>
      <c r="R19" s="43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</row>
    <row r="20" spans="2:36" s="4" customFormat="1" ht="33" customHeight="1">
      <c r="B20" s="28"/>
      <c r="C20" s="32"/>
      <c r="D20" s="30"/>
      <c r="E20" s="31"/>
      <c r="F20" s="32"/>
      <c r="G20" s="30"/>
      <c r="H20" s="30"/>
      <c r="I20" s="33">
        <v>0</v>
      </c>
      <c r="J20" s="33">
        <v>0</v>
      </c>
      <c r="K20" s="34">
        <f t="shared" si="1"/>
        <v>0</v>
      </c>
      <c r="L20" s="35"/>
      <c r="M20" s="36">
        <f t="shared" ca="1" si="0"/>
        <v>-45178</v>
      </c>
      <c r="N20" s="37">
        <v>0</v>
      </c>
      <c r="O20" s="37"/>
      <c r="P20" s="37"/>
      <c r="Q20" s="37"/>
      <c r="R20" s="30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</row>
    <row r="21" spans="2:36" s="4" customFormat="1" ht="33" customHeight="1">
      <c r="B21" s="41"/>
      <c r="C21" s="45"/>
      <c r="D21" s="43"/>
      <c r="E21" s="44"/>
      <c r="F21" s="45"/>
      <c r="G21" s="43"/>
      <c r="H21" s="43"/>
      <c r="I21" s="46">
        <v>0</v>
      </c>
      <c r="J21" s="46">
        <v>0</v>
      </c>
      <c r="K21" s="47">
        <f t="shared" si="1"/>
        <v>0</v>
      </c>
      <c r="L21" s="48"/>
      <c r="M21" s="49">
        <f t="shared" ca="1" si="0"/>
        <v>-45178</v>
      </c>
      <c r="N21" s="50">
        <v>0</v>
      </c>
      <c r="O21" s="50"/>
      <c r="P21" s="50"/>
      <c r="Q21" s="50"/>
      <c r="R21" s="43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</row>
    <row r="22" spans="2:36" s="4" customFormat="1" ht="33" customHeight="1">
      <c r="B22" s="28"/>
      <c r="C22" s="32"/>
      <c r="D22" s="30"/>
      <c r="E22" s="31"/>
      <c r="F22" s="32"/>
      <c r="G22" s="30"/>
      <c r="H22" s="30"/>
      <c r="I22" s="33">
        <v>0</v>
      </c>
      <c r="J22" s="33">
        <v>0</v>
      </c>
      <c r="K22" s="34">
        <f t="shared" si="1"/>
        <v>0</v>
      </c>
      <c r="L22" s="35"/>
      <c r="M22" s="36">
        <f t="shared" ca="1" si="0"/>
        <v>-45178</v>
      </c>
      <c r="N22" s="37">
        <v>0</v>
      </c>
      <c r="O22" s="37"/>
      <c r="P22" s="37"/>
      <c r="Q22" s="37"/>
      <c r="R22" s="30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</row>
    <row r="23" spans="2:36" s="4" customFormat="1" ht="33" customHeight="1">
      <c r="B23" s="41"/>
      <c r="C23" s="45"/>
      <c r="D23" s="43"/>
      <c r="E23" s="44"/>
      <c r="F23" s="45"/>
      <c r="G23" s="43"/>
      <c r="H23" s="43"/>
      <c r="I23" s="46">
        <v>0</v>
      </c>
      <c r="J23" s="46">
        <v>0</v>
      </c>
      <c r="K23" s="47">
        <f t="shared" si="1"/>
        <v>0</v>
      </c>
      <c r="L23" s="48"/>
      <c r="M23" s="49">
        <f t="shared" ca="1" si="0"/>
        <v>-45178</v>
      </c>
      <c r="N23" s="50">
        <v>0</v>
      </c>
      <c r="O23" s="50"/>
      <c r="P23" s="50"/>
      <c r="Q23" s="50"/>
      <c r="R23" s="43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</row>
    <row r="24" spans="2:36" s="4" customFormat="1" ht="33" customHeight="1">
      <c r="B24" s="28"/>
      <c r="C24" s="32"/>
      <c r="D24" s="30"/>
      <c r="E24" s="31"/>
      <c r="F24" s="32"/>
      <c r="G24" s="30"/>
      <c r="H24" s="30"/>
      <c r="I24" s="33">
        <v>0</v>
      </c>
      <c r="J24" s="33">
        <v>0</v>
      </c>
      <c r="K24" s="34">
        <f t="shared" si="1"/>
        <v>0</v>
      </c>
      <c r="L24" s="35"/>
      <c r="M24" s="36">
        <f t="shared" ca="1" si="0"/>
        <v>-45178</v>
      </c>
      <c r="N24" s="37">
        <v>0</v>
      </c>
      <c r="O24" s="37"/>
      <c r="P24" s="37"/>
      <c r="Q24" s="37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</row>
    <row r="25" spans="2:36" s="4" customFormat="1" ht="33" customHeight="1">
      <c r="B25" s="63"/>
      <c r="C25" s="64"/>
      <c r="D25" s="65"/>
      <c r="E25" s="66"/>
      <c r="F25" s="64"/>
      <c r="G25" s="65"/>
      <c r="H25" s="65"/>
      <c r="I25" s="67">
        <v>0</v>
      </c>
      <c r="J25" s="67">
        <v>0</v>
      </c>
      <c r="K25" s="68">
        <f t="shared" si="1"/>
        <v>0</v>
      </c>
      <c r="L25" s="69"/>
      <c r="M25" s="70">
        <f t="shared" ca="1" si="0"/>
        <v>-45178</v>
      </c>
      <c r="N25" s="71">
        <v>0</v>
      </c>
      <c r="O25" s="71"/>
      <c r="P25" s="71"/>
      <c r="Q25" s="71"/>
      <c r="R25" s="65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</row>
    <row r="26" spans="2:36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2:36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2:36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2:36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2:36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</sheetData>
  <mergeCells count="9">
    <mergeCell ref="B5:C5"/>
    <mergeCell ref="D5:E5"/>
    <mergeCell ref="B2:C2"/>
    <mergeCell ref="D2:E2"/>
    <mergeCell ref="G2:H2"/>
    <mergeCell ref="B3:C3"/>
    <mergeCell ref="D3:E3"/>
    <mergeCell ref="B4:C4"/>
    <mergeCell ref="D4:E4"/>
  </mergeCells>
  <phoneticPr fontId="33" type="noConversion"/>
  <conditionalFormatting sqref="B8:B25">
    <cfRule type="containsText" dxfId="15" priority="5" operator="containsText" text="5">
      <formula>NOT(ISERROR(SEARCH("5",B8)))</formula>
    </cfRule>
    <cfRule type="containsText" dxfId="14" priority="6" operator="containsText" text="1">
      <formula>NOT(ISERROR(SEARCH("1",B8)))</formula>
    </cfRule>
    <cfRule type="containsText" dxfId="13" priority="7" operator="containsText" text="2">
      <formula>NOT(ISERROR(SEARCH("2",B8)))</formula>
    </cfRule>
    <cfRule type="containsText" dxfId="12" priority="8" operator="containsText" text="3">
      <formula>NOT(ISERROR(SEARCH("3",B8)))</formula>
    </cfRule>
    <cfRule type="containsText" dxfId="11" priority="9" operator="containsText" text="4">
      <formula>NOT(ISERROR(SEARCH("4",B8)))</formula>
    </cfRule>
  </conditionalFormatting>
  <conditionalFormatting sqref="C8:C25">
    <cfRule type="containsText" dxfId="10" priority="10" operator="containsText" text="低">
      <formula>NOT(ISERROR(SEARCH("低",C8)))</formula>
    </cfRule>
    <cfRule type="containsText" dxfId="9" priority="11" operator="containsText" text="中">
      <formula>NOT(ISERROR(SEARCH("中",C8)))</formula>
    </cfRule>
    <cfRule type="containsText" dxfId="8" priority="12" operator="containsText" text="高">
      <formula>NOT(ISERROR(SEARCH("高",C8)))</formula>
    </cfRule>
    <cfRule type="containsText" dxfId="7" priority="13" operator="containsText" text="最も高程度">
      <formula>NOT(ISERROR(SEARCH("最も高程度",C8)))</formula>
    </cfRule>
  </conditionalFormatting>
  <conditionalFormatting sqref="F8:F25">
    <cfRule type="containsText" dxfId="6" priority="1" operator="containsText" text="他">
      <formula>NOT(ISERROR(SEARCH("他",F8)))</formula>
    </cfRule>
    <cfRule type="containsText" dxfId="5" priority="2" operator="containsText" text="モニター">
      <formula>NOT(ISERROR(SEARCH("モニター",F8)))</formula>
    </cfRule>
    <cfRule type="containsText" dxfId="4" priority="3" operator="containsText" text="完了">
      <formula>NOT(ISERROR(SEARCH("完了",F8)))</formula>
    </cfRule>
    <cfRule type="containsText" dxfId="3" priority="4" operator="containsText" text="保留中">
      <formula>NOT(ISERROR(SEARCH("保留中",F8)))</formula>
    </cfRule>
    <cfRule type="containsText" dxfId="2" priority="14" operator="containsText" text="リクエストが送信された">
      <formula>NOT(ISERROR(SEARCH("リクエストが送信された",F8)))</formula>
    </cfRule>
    <cfRule type="containsText" dxfId="1" priority="15" operator="containsText" text="承認済み">
      <formula>NOT(ISERROR(SEARCH("承認済み",F8)))</formula>
    </cfRule>
    <cfRule type="containsText" dxfId="0" priority="16" operator="containsText" text="計画フェーズ">
      <formula>NOT(ISERROR(SEARCH("計画フェーズ",F8)))</formula>
    </cfRule>
  </conditionalFormatting>
  <conditionalFormatting sqref="N8:Q25">
    <cfRule type="dataBar" priority="17">
      <dataBar>
        <cfvo type="percent" val="0"/>
        <cfvo type="percent" val="100"/>
        <color theme="5"/>
      </dataBar>
      <extLst>
        <ext xmlns:x14="http://schemas.microsoft.com/office/spreadsheetml/2009/9/main" uri="{B025F937-C7B1-47D3-B67F-A62EFF666E3E}">
          <x14:id>{69A1E1F9-AACB-6F4D-910B-CC2FBD2EC443}</x14:id>
        </ext>
      </extLst>
    </cfRule>
  </conditionalFormatting>
  <dataValidations count="3">
    <dataValidation type="list" allowBlank="1" showInputMessage="1" showErrorMessage="1" sqref="F8:F25" xr:uid="{00000000-0002-0000-0100-000000000000}">
      <formula1>$W$8:$W$14</formula1>
    </dataValidation>
    <dataValidation type="list" allowBlank="1" showInputMessage="1" showErrorMessage="1" sqref="B8:B25" xr:uid="{00000000-0002-0000-0100-000001000000}">
      <formula1>$U$8:$U$12</formula1>
    </dataValidation>
    <dataValidation type="list" allowBlank="1" showInputMessage="1" showErrorMessage="1" sqref="C8:C25" xr:uid="{00000000-0002-0000-0100-000002000000}">
      <formula1>$Y$8:$Y$11</formula1>
    </dataValidation>
  </dataValidations>
  <pageMargins left="0.25" right="0.25" top="0.25" bottom="0.25" header="0" footer="0"/>
  <pageSetup scale="58" fitToHeight="0" orientation="landscape" verticalDpi="0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A1E1F9-AACB-6F4D-910B-CC2FBD2EC443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9"/>
            </x14:dataBar>
          </x14:cfRule>
          <xm:sqref>N8:Q25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2" sqref="B2"/>
    </sheetView>
  </sheetViews>
  <sheetFormatPr baseColWidth="10" defaultColWidth="11.83203125" defaultRowHeight="15"/>
  <cols>
    <col min="1" max="1" width="3.83203125" style="5" customWidth="1"/>
    <col min="2" max="2" width="96.1640625" style="5" customWidth="1"/>
    <col min="3" max="16384" width="11.83203125" style="5"/>
  </cols>
  <sheetData>
    <row r="2" spans="2:2" s="74" customFormat="1" ht="120.75" customHeight="1">
      <c r="B2" s="73" t="s">
        <v>47</v>
      </c>
    </row>
  </sheetData>
  <phoneticPr fontId="3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 ポートフォリオ サマリー</vt:lpstr>
      <vt:lpstr>空白のプロジェクト ポートフォリオ サマリー</vt:lpstr>
      <vt:lpstr>– 免責条項 –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cp:lastPrinted>2015-10-19T18:36:58Z</cp:lastPrinted>
  <dcterms:created xsi:type="dcterms:W3CDTF">2015-10-19T17:42:33Z</dcterms:created>
  <dcterms:modified xsi:type="dcterms:W3CDTF">2023-09-09T20:26:05Z</dcterms:modified>
</cp:coreProperties>
</file>